
<file path=[Content_Types].xml><?xml version="1.0" encoding="utf-8"?>
<Types xmlns="http://schemas.openxmlformats.org/package/2006/content-types">
  <Default Extension="png" ContentType="image/png"/>
  <Default Extension="xml" ContentType="application/xml"/>
  <Default Extension="rels" ContentType="application/vnd.openxmlformats-package.relationships+xml"/>
  <Override PartName="/xl/workbook.xml" ContentType="application/vnd.openxmlformats-officedocument.spreadsheetml.sheet.main+xml"/>
  <Override PartName="/xl/drawings/drawing2.xml" ContentType="application/vnd.openxmlformats-officedocument.drawing+xml"/>
  <Override PartName="/xl/drawings/drawing3.xml" ContentType="application/vnd.openxmlformats-officedocument.drawing+xml"/>
  <Override PartName="/xl/worksheets/sheet2.xml" ContentType="application/vnd.openxmlformats-officedocument.spreadsheetml.worksheet+xml"/>
  <Override PartName="/xl/worksheets/sheet1.xml" ContentType="application/vnd.openxmlformats-officedocument.spreadsheetml.worksheet+xml"/>
  <Override PartName="/xl/worksheets/sheet5.xml" ContentType="application/vnd.openxmlformats-officedocument.spreadsheetml.worksheet+xml"/>
  <Override PartName="/xl/worksheets/sheet8.xml" ContentType="application/vnd.openxmlformats-officedocument.spreadsheetml.worksheet+xml"/>
  <Override PartName="/xl/worksheets/sheet4.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worksheets/sheet9.xml" ContentType="application/vnd.openxmlformats-officedocument.spreadsheetml.worksheet+xml"/>
  <Override PartName="/xl/worksheets/sheet11.xml" ContentType="application/vnd.openxmlformats-officedocument.spreadsheetml.worksheet+xml"/>
  <Override PartName="/xl/worksheets/sheet6.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xl/sharedStrings.xml" ContentType="application/vnd.openxmlformats-officedocument.spreadsheetml.sharedStrings+xml"/>
  <Override PartName="/xl/worksheets/sheet7.xml" ContentType="application/vnd.openxmlformats-officedocument.spreadsheetml.worksheet+xml"/>
</Types>
</file>

<file path=_rels/.rels><?xml version="1.0" encoding="UTF-8" standalone="yes"?><Relationships xmlns="http://schemas.openxmlformats.org/package/2006/relationships"><Relationship Id="rId2" Type="http://schemas.openxmlformats.org/officeDocument/2006/relationships/extended-properties" Target="docProps/app.xml" /><Relationship Id="rId1" Type="http://schemas.openxmlformats.org/package/2006/relationships/metadata/core-properties" Target="docProps/core.xml" /><Relationship Id="rId0"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workbookPr/>
  <bookViews>
    <workbookView activeTab="0"/>
  </bookViews>
  <sheets>
    <sheet name="定位和概览" sheetId="1" r:id="rId3"/>
    <sheet name="各领域选型" sheetId="2" r:id="rId4"/>
    <sheet name="各领域选型(11.30存档)" sheetId="3" r:id="rId5"/>
    <sheet name="各领域选型(11.17存档)" sheetId="4" state="hidden" r:id="rId6"/>
    <sheet name="待持续跟进专项" sheetId="5" r:id="rId7"/>
    <sheet name="配置表" sheetId="6" r:id="rId8"/>
    <sheet name="FIT大前端邮件组" sheetId="7" state="hidden" r:id="rId9"/>
    <sheet name="【原始信息】各业务现状" sheetId="8" state="hidden" r:id="rId10"/>
    <sheet name="技术调研" sheetId="9" state="hidden" r:id="rId11"/>
    <sheet name="技术共识草稿" sheetId="10" state="hidden" r:id="rId12"/>
    <sheet name="各领域分类(11.10存档)" sheetId="11" state="hidden" r:id="rId13"/>
  </sheets>
  <calcPr/>
</workbook>
</file>

<file path=xl/sharedStrings.xml><?xml version="1.0" encoding="utf-8"?>
<sst xmlns="http://schemas.openxmlformats.org/spreadsheetml/2006/main" count="743" uniqueCount="743">
  <si>
    <t/>
  </si>
  <si>
    <t>技术图谱规划</t>
  </si>
  <si>
    <t>统计数据</t>
  </si>
  <si>
    <t>证券产品部-taylenxu</t>
  </si>
  <si>
    <t>财富管理部-stevenqhxu</t>
  </si>
  <si>
    <t>境外钱包产品部-doublezhang</t>
  </si>
  <si>
    <t>资产管理部-lyndonliao</t>
  </si>
  <si>
    <t>通讯业务部-billfang</t>
  </si>
  <si>
    <t>资金与数据部-gionouyang</t>
  </si>
  <si>
    <t>支付平台产品部-xmagicwu</t>
  </si>
  <si>
    <t>反洗钱与风险控制部-</t>
  </si>
  <si>
    <t>企业金融产品部-liveliang</t>
  </si>
  <si>
    <t>技术领域</t>
  </si>
  <si>
    <t>应用方向</t>
  </si>
  <si>
    <t>细分类别</t>
  </si>
  <si>
    <t>选型池</t>
  </si>
  <si>
    <t>补充说明</t>
  </si>
  <si>
    <t>选型一致性（有使用、试点、应用计划的情况）</t>
  </si>
  <si>
    <t>编程语言</t>
  </si>
  <si>
    <t>首选推荐</t>
  </si>
  <si>
    <t>当前方案</t>
  </si>
  <si>
    <t>维持不变</t>
  </si>
  <si>
    <t>CSS/Scss</t>
  </si>
  <si>
    <t>未涉及</t>
  </si>
  <si>
    <t>按需选用</t>
  </si>
  <si>
    <t>存量维持</t>
  </si>
  <si>
    <t>CSS/Less</t>
  </si>
  <si>
    <t>淘汰中</t>
  </si>
  <si>
    <t>Windi/Tailwind CSS</t>
  </si>
  <si>
    <t>新技术试点</t>
  </si>
  <si>
    <t>优点：逻辑和视图解耦，代码分层更清晰一点</t>
  </si>
  <si>
    <t>有应用计划</t>
  </si>
  <si>
    <t>安卓/Kotlin</t>
  </si>
  <si>
    <t>安卓/Java</t>
  </si>
  <si>
    <t>存量继续维护，新模块建议Kotlin</t>
  </si>
  <si>
    <t>iOS/Swift</t>
  </si>
  <si>
    <t>iOS/OC</t>
  </si>
  <si>
    <t>存量继续维护，新模块建议Swift</t>
  </si>
  <si>
    <t>开发规范</t>
  </si>
  <si>
    <t>代码规范</t>
  </si>
  <si>
    <t>腾讯代码规范</t>
  </si>
  <si>
    <t>FiT 代码评审标准</t>
  </si>
  <si>
    <t>试点中</t>
  </si>
  <si>
    <t>通用组件语言规范CLS</t>
  </si>
  <si>
    <t>数据上报规范</t>
  </si>
  <si>
    <t>FiT 数据规范</t>
  </si>
  <si>
    <t>文档规范</t>
  </si>
  <si>
    <t>文档平台</t>
  </si>
  <si>
    <t>iwiki</t>
  </si>
  <si>
    <t>腾讯文档</t>
  </si>
  <si>
    <t>补充：项目复盘文档、JSAPI接口设计模板</t>
  </si>
  <si>
    <t>文档模板</t>
  </si>
  <si>
    <t>FiT 概要设计模板</t>
  </si>
  <si>
    <t>待编写，由负责部门提供初稿</t>
  </si>
  <si>
    <t>FiT 故障复盘模板</t>
  </si>
  <si>
    <t>开发</t>
  </si>
  <si>
    <t>IDE</t>
  </si>
  <si>
    <t>大部分如webstorm之类的也ok，不列入</t>
  </si>
  <si>
    <t>XCode</t>
  </si>
  <si>
    <t>iosMacOS开发IDE</t>
  </si>
  <si>
    <t>AndroidStudio</t>
  </si>
  <si>
    <t>android开发IDE</t>
  </si>
  <si>
    <t>Vue-cli</t>
  </si>
  <si>
    <t>大家都是基于vuecli的二次封装</t>
  </si>
  <si>
    <t>Uniapp-cli</t>
  </si>
  <si>
    <t>仅三端场景下 推荐，基于uniapp-cli的二次封装</t>
  </si>
  <si>
    <t>Teflow</t>
  </si>
  <si>
    <t>推荐TeflowOteam：https://techmap.woa.com/oteam/7109</t>
  </si>
  <si>
    <t>自研Cli</t>
  </si>
  <si>
    <t>逐步淘汰</t>
  </si>
  <si>
    <t>TDE</t>
  </si>
  <si>
    <t>Nohost</t>
  </si>
  <si>
    <t>推荐，大家更倾向于nohost----还需要进一步讨论</t>
  </si>
  <si>
    <t>whistle</t>
  </si>
  <si>
    <t>开发时使用</t>
  </si>
  <si>
    <t>Wireshark</t>
  </si>
  <si>
    <t>待决策</t>
  </si>
  <si>
    <t>几乎不使用，可以淘汰</t>
  </si>
  <si>
    <t>接口管理</t>
  </si>
  <si>
    <t>Tolstoy</t>
  </si>
  <si>
    <t>难度大，依赖后台同学的使用；大部分用iwiki</t>
  </si>
  <si>
    <t>质量控制</t>
  </si>
  <si>
    <t>单元测试</t>
  </si>
  <si>
    <t>Jest</t>
  </si>
  <si>
    <t>推荐，适合基础库，业务逻辑难落地</t>
  </si>
  <si>
    <t>E2E 自动化测试</t>
  </si>
  <si>
    <t>FitTest</t>
  </si>
  <si>
    <t>仅证券团队在充分使用，其他团队没有在做E2E
有使用onetest，需要再讨论下</t>
  </si>
  <si>
    <t>testone</t>
  </si>
  <si>
    <t>反洗钱在使用</t>
  </si>
  <si>
    <t>待补充</t>
  </si>
  <si>
    <t>压测系统</t>
  </si>
  <si>
    <t>testone-pts</t>
  </si>
  <si>
    <t>fit压测平台</t>
  </si>
  <si>
    <t>用于后台接口压测方案  https://pt-cf.woa.com/#/dashboard</t>
  </si>
  <si>
    <t>覆盖率</t>
  </si>
  <si>
    <t>TCoverage</t>
  </si>
  <si>
    <t>CI</t>
  </si>
  <si>
    <t>蓝盾</t>
  </si>
  <si>
    <t>实际流程使用---请@brianliu(刘远宏)给说法&amp;替代</t>
  </si>
  <si>
    <t>Orange-CI</t>
  </si>
  <si>
    <t>FCD</t>
  </si>
  <si>
    <t>基于蓝盾，报数据过去做效能相关---请@brianliu(刘远宏)给说法&amp;替代</t>
  </si>
  <si>
    <t>CD</t>
  </si>
  <si>
    <t>OP发布服务</t>
  </si>
  <si>
    <t>非客户端基本在用，但也有自研</t>
  </si>
  <si>
    <t>Hippy FiT自研版本</t>
  </si>
  <si>
    <t>hippy包发布</t>
  </si>
  <si>
    <t>SHY离线包</t>
  </si>
  <si>
    <t>SHY(H5)离线包发布平台。@zheliang(梁哲)</t>
  </si>
  <si>
    <t>基础设施</t>
  </si>
  <si>
    <t>文件存储</t>
  </si>
  <si>
    <t>COS</t>
  </si>
  <si>
    <t>云开发</t>
  </si>
  <si>
    <t>Serverless</t>
  </si>
  <si>
    <t>数据库</t>
  </si>
  <si>
    <t>MySql+FMHA</t>
  </si>
  <si>
    <t>FIT DB管理方案</t>
  </si>
  <si>
    <t>NoSQL内存数据库</t>
  </si>
  <si>
    <t>CKV+</t>
  </si>
  <si>
    <t>消息队列</t>
  </si>
  <si>
    <t>TDMQ</t>
  </si>
  <si>
    <t>跟随后台选型就行</t>
  </si>
  <si>
    <t>网络设施</t>
  </si>
  <si>
    <t>ECDN</t>
  </si>
  <si>
    <t>适用场景：当有全站加速需求。ECDN全站加速针对动态加速和动静混合加速场景，用户网站无需拆分动静态内容分别进行静态和动态加速，实现一站式加速</t>
  </si>
  <si>
    <t>CDN</t>
  </si>
  <si>
    <t>适用场景：纯静态资源加速。普通CDN通常用来缓存静态资源</t>
  </si>
  <si>
    <t>服务平台</t>
  </si>
  <si>
    <t>北极星</t>
  </si>
  <si>
    <t>权限管理/访问控制</t>
  </si>
  <si>
    <t>内部管理端角色、权限管理 / 用户访问控制</t>
  </si>
  <si>
    <t>密钥管理</t>
  </si>
  <si>
    <t>签名/加密场景</t>
  </si>
  <si>
    <t>错误码管理</t>
  </si>
  <si>
    <t>后台接口错误码/转义管理</t>
  </si>
  <si>
    <t>七彩石</t>
  </si>
  <si>
    <t>fit已经统一认知、判断</t>
  </si>
  <si>
    <t>CC/BC</t>
  </si>
  <si>
    <t>中后台当前大量使用，基本是当前的标配。但后续趋势确实是七彩石。所以应该是存量维持，增量业务逐步尝试往七彩石的方向。</t>
  </si>
  <si>
    <t>TKEx</t>
  </si>
  <si>
    <t>平台研发及技委推动上云的方向，但目前整体上云方案尚未成熟。有条件的业务团队新增业务，选型应首先考虑这个方案。</t>
  </si>
  <si>
    <t>123平台</t>
  </si>
  <si>
    <t>是一套比较完整的方案。在FIT统一的上云方案尚未成熟前，业务利用公司内部比较成熟的平台来自建的上云方案，需要继续维护下去。</t>
  </si>
  <si>
    <t>iconfont图标管理平台</t>
  </si>
  <si>
    <t>自选股客户端用的iconfont图标管理凭条</t>
  </si>
  <si>
    <t>集成服务</t>
  </si>
  <si>
    <t>服务编排</t>
  </si>
  <si>
    <t>绝配</t>
  </si>
  <si>
    <t>1、后台服务编排，数据聚合、剪裁等操作
2、管理端接口开发</t>
  </si>
  <si>
    <t>node开发</t>
  </si>
  <si>
    <t>Trpc-node</t>
  </si>
  <si>
    <t>EggJS</t>
  </si>
  <si>
    <t>后续建议扩大范围讨论</t>
  </si>
  <si>
    <t>Nestjs</t>
  </si>
  <si>
    <t>运维部署</t>
  </si>
  <si>
    <t>pm2.js</t>
  </si>
  <si>
    <t>node程序运维部署：进程管理、监控、保活必备工具</t>
  </si>
  <si>
    <t>SSR方案</t>
  </si>
  <si>
    <t>NuxtJS</t>
  </si>
  <si>
    <t>基于Vue的同构方案</t>
  </si>
  <si>
    <t>NextJS</t>
  </si>
  <si>
    <t>基于React的同构方案/如果有这类新增场景，可试点</t>
  </si>
  <si>
    <t>Vue</t>
  </si>
  <si>
    <t>推荐vue2.6 + composition api、vue 2.7、vue3.0</t>
  </si>
  <si>
    <t>React</t>
  </si>
  <si>
    <t>纯小程序</t>
  </si>
  <si>
    <t>小程序原生</t>
  </si>
  <si>
    <t>App跨双端</t>
  </si>
  <si>
    <t>KMM</t>
  </si>
  <si>
    <t>H5&amp;小程序&amp;App</t>
  </si>
  <si>
    <t>UniApp+Hippy</t>
  </si>
  <si>
    <t>WebApp</t>
  </si>
  <si>
    <t>Wujie</t>
  </si>
  <si>
    <t>Rame</t>
  </si>
  <si>
    <t>Hel</t>
  </si>
  <si>
    <t>偏向微模块</t>
  </si>
  <si>
    <t>Micro-app</t>
  </si>
  <si>
    <t>小程序</t>
  </si>
  <si>
    <t>Guru</t>
  </si>
  <si>
    <t>管理端</t>
  </si>
  <si>
    <t>Qiankun</t>
  </si>
  <si>
    <t>UI组件</t>
  </si>
  <si>
    <t>管理端&amp;WebApp</t>
  </si>
  <si>
    <t>Tdesign</t>
  </si>
  <si>
    <t>Elementui</t>
  </si>
  <si>
    <t>Antdesign</t>
  </si>
  <si>
    <t>WebApp&amp;小程序</t>
  </si>
  <si>
    <t>Weui</t>
  </si>
  <si>
    <t>uView</t>
  </si>
  <si>
    <t>Vant</t>
  </si>
  <si>
    <t>业务组件</t>
  </si>
  <si>
    <t>组件市场</t>
  </si>
  <si>
    <t>JS基础库</t>
  </si>
  <si>
    <t>web/小程序/APP</t>
  </si>
  <si>
    <t>FiT共建基础库</t>
  </si>
  <si>
    <t>各部门自建，待讨论（与业务无关的一些公共函数以及网络请求、上报请求的统一封装）</t>
  </si>
  <si>
    <t>第三方组件库</t>
  </si>
  <si>
    <t>lottie</t>
  </si>
  <si>
    <t>PAG</t>
  </si>
  <si>
    <t>国际化多语言</t>
  </si>
  <si>
    <t>Ti18N</t>
  </si>
  <si>
    <t>客户端网络组件</t>
  </si>
  <si>
    <t>AFNetwork(OC)</t>
  </si>
  <si>
    <t>Alamofire(Swift)</t>
  </si>
  <si>
    <t>--kaikxiao加。Swift下的成熟网络库，AFNetwork优替</t>
  </si>
  <si>
    <t>OKHttp(android)</t>
  </si>
  <si>
    <t>业务运营</t>
  </si>
  <si>
    <t>运营平台</t>
  </si>
  <si>
    <t>FiT运营中台</t>
  </si>
  <si>
    <t>FiT投放中台</t>
  </si>
  <si>
    <t>图片 运营工具</t>
  </si>
  <si>
    <t>目前各部门自建，后续FiT进行共建</t>
  </si>
  <si>
    <t>图标管理平台</t>
  </si>
  <si>
    <t>自选股客户端建设，后续考虑FiT共建
http://qqstock.woa.com/#/</t>
  </si>
  <si>
    <t>活动开发</t>
  </si>
  <si>
    <t>mojo</t>
  </si>
  <si>
    <t>小海狸</t>
  </si>
  <si>
    <t>管理后台</t>
  </si>
  <si>
    <t>无极</t>
  </si>
  <si>
    <t>FIT审批流？权限管理 Power？日志系统（trap）？</t>
  </si>
  <si>
    <t>后台接口-绝配</t>
  </si>
  <si>
    <t>管理端接口开发场景--lyndon加，待讨论。跟无极搭配，作为复杂后台接口低代码开发的补充</t>
  </si>
  <si>
    <t>xboss</t>
  </si>
  <si>
    <t>vtools</t>
  </si>
  <si>
    <t>动画开发</t>
  </si>
  <si>
    <t>lottie 运营工具</t>
  </si>
  <si>
    <t>3D模型 运营工具</t>
  </si>
  <si>
    <t>各部门自建，待讨论 （threejs、D3）</t>
  </si>
  <si>
    <t>上报 SDK</t>
  </si>
  <si>
    <t>TAM-SDK</t>
  </si>
  <si>
    <t>MTA-SDK</t>
  </si>
  <si>
    <t>Bugly-SDK</t>
  </si>
  <si>
    <t>监控crash、anr相关数据</t>
  </si>
  <si>
    <t>Sentry-SDK</t>
  </si>
  <si>
    <t>自研acc磐石API</t>
  </si>
  <si>
    <t>各个业务自建的acc接口，等待统一方案</t>
  </si>
  <si>
    <t>灯塔</t>
  </si>
  <si>
    <t>埋点管理</t>
  </si>
  <si>
    <t>海雀埋点平台</t>
  </si>
  <si>
    <t>数据分析</t>
  </si>
  <si>
    <t>全民BI报表平台</t>
  </si>
  <si>
    <t>虎甲</t>
  </si>
  <si>
    <t>通讯业务开发报表使用</t>
  </si>
  <si>
    <t>小马Bi 数据平台</t>
  </si>
  <si>
    <t>实验平台</t>
  </si>
  <si>
    <t>爱比特实验平台</t>
  </si>
  <si>
    <t>拨测、基调</t>
  </si>
  <si>
    <t>智研</t>
  </si>
  <si>
    <t>监控&amp;日志平台</t>
  </si>
  <si>
    <t>TAM/RUM</t>
  </si>
  <si>
    <t>Sentry</t>
  </si>
  <si>
    <t>磐石</t>
  </si>
  <si>
    <t>使用平台的告警能力、日志查询</t>
  </si>
  <si>
    <t>Bugly</t>
  </si>
  <si>
    <t>ELK</t>
  </si>
  <si>
    <t>日志的聚合查询、分析</t>
  </si>
  <si>
    <t>小程序监控</t>
  </si>
  <si>
    <t>iFeedback</t>
  </si>
  <si>
    <t>用户反馈智能报警，可以跟着产品的决策走</t>
  </si>
  <si>
    <t>域名的流量查看</t>
  </si>
  <si>
    <t>纬度</t>
  </si>
  <si>
    <t>技术共识（包括但不局限以下推荐）</t>
  </si>
  <si>
    <t>需要共建</t>
  </si>
  <si>
    <t>历史记录</t>
  </si>
  <si>
    <t>原则</t>
  </si>
  <si>
    <t>1、推进节奏：大前端技术图谱是共识方向，各部门有差异的部分，不强求业务立即改造，而是跟随业务有计划的逐步往共识方案迁移，最终达成一致；
2、技术更新：鼓励新技术的预研和小范围实践，结合实践数据，通过月会讨论的形式对技术图谱进行持续迭代；
3、价值牵引：围绕共建的技术图谱，FiT会协同攻坚一些业务共性痛点，各部门只有往相同的方向发力，才能共享其他部门的成果。</t>
  </si>
  <si>
    <t>监控方案：TAM FiT版（在建：Grafana+智研），短期建议：TAM/RUM/Sentry/ELK/智研平台
App平台：Bugly（用于监控app crash、异常）、灯塔（App研发关心数据上报）
链路探测：TEG拨测</t>
  </si>
  <si>
    <t>放弃磐石，牵引智研</t>
  </si>
  <si>
    <t>业务场景</t>
  </si>
  <si>
    <t>H5推荐方案、小程序推荐方案、App推荐方案、PCWeb方案、管理端方案、跨端方案</t>
  </si>
  <si>
    <t>组件SDK</t>
  </si>
  <si>
    <t>eChart 和 uChart 选型讨论
缺少App部分</t>
  </si>
  <si>
    <t>问题：客户端的路由框架，ARouter？</t>
  </si>
  <si>
    <t>语言框架</t>
  </si>
  <si>
    <t>BFF层</t>
  </si>
  <si>
    <t>BC（财付通配置平台）</t>
  </si>
  <si>
    <t>如：CDN、STGW、COS、ECDN、配置平台（如：北极星、七彩石等）、PM2等</t>
  </si>
  <si>
    <t>研发过程</t>
  </si>
  <si>
    <t>研发管理</t>
  </si>
  <si>
    <t>规范：代码规范、组件开发规范、埋点规范（外链已有产物，组件需要共建）
模板：概要设计文档、故障复盘文档（需考虑 是否统一 发布评审文档）
工具：iWiki、TAPD（只放这些是考虑到有可能在工程实践中需要结合）</t>
  </si>
  <si>
    <t>部门</t>
  </si>
  <si>
    <t>团队</t>
  </si>
  <si>
    <t>邮件组</t>
  </si>
  <si>
    <t>证券产品部</t>
  </si>
  <si>
    <t>证券前端开发二组</t>
  </si>
  <si>
    <t>g_CDG_FIT_SPD_SDCenter_FD2(证券产品部-证券研发中心-证券前端开发二组) &lt;g_CDG_FIT_SPD_SDCenter_FD2@tencent.com&gt;</t>
  </si>
  <si>
    <t>区块链前端开发组</t>
  </si>
  <si>
    <t>g_CDG_FIT_SPD_BCenter_FD(证券产品部-区块链中心-区块链前端开发组) &lt;g_CDG_FIT_SPD_BCenter_FD@tencent.com&gt;</t>
  </si>
  <si>
    <t>反洗钱与风险控制部-pearqin</t>
  </si>
  <si>
    <t>首选覆盖率</t>
  </si>
  <si>
    <t>首选落地数</t>
  </si>
  <si>
    <t>各部门一致性</t>
  </si>
  <si>
    <t>语言规范</t>
  </si>
  <si>
    <t>FiT 代码规范</t>
  </si>
  <si>
    <t>fit 没有单独的吧？</t>
  </si>
  <si>
    <t>待编写</t>
  </si>
  <si>
    <t>是否推荐？</t>
  </si>
  <si>
    <t>Feflow</t>
  </si>
  <si>
    <t>是否有使用的部门？能否淘汰</t>
  </si>
  <si>
    <t>是否有更好的选型？</t>
  </si>
  <si>
    <t>Hippy 官网发布平台</t>
  </si>
  <si>
    <t>BC</t>
  </si>
  <si>
    <t>vue2.6、vue3.0</t>
  </si>
  <si>
    <t>App</t>
  </si>
  <si>
    <t>UniApp(Hippy)</t>
  </si>
  <si>
    <t>是否推荐</t>
  </si>
  <si>
    <t>推荐uview，支持多端</t>
  </si>
  <si>
    <t>SDK</t>
  </si>
  <si>
    <t>各部门自建，待讨论</t>
  </si>
  <si>
    <t>低代码</t>
  </si>
  <si>
    <t>ma</t>
  </si>
  <si>
    <t>运营监控</t>
  </si>
  <si>
    <t>监控平台</t>
  </si>
  <si>
    <t>TAM</t>
  </si>
  <si>
    <t>应用现状统计数据（勿轻易调整计算公式）</t>
  </si>
  <si>
    <t>反洗钱与风险控制部-维持不变</t>
  </si>
  <si>
    <t>领域统一度</t>
  </si>
  <si>
    <t>方向统一度</t>
  </si>
  <si>
    <t>分类统一度</t>
  </si>
  <si>
    <t>在用</t>
  </si>
  <si>
    <t>不涉及</t>
  </si>
  <si>
    <t>未填写</t>
  </si>
  <si>
    <t>统一率</t>
  </si>
  <si>
    <t>不推荐使用量</t>
  </si>
  <si>
    <t>待解决率</t>
  </si>
  <si>
    <t>推荐</t>
  </si>
  <si>
    <t>暂不考虑</t>
  </si>
  <si>
    <t>中性</t>
  </si>
  <si>
    <t>有试点计划</t>
  </si>
  <si>
    <t>迁移推荐方案</t>
  </si>
  <si>
    <t>不推荐</t>
  </si>
  <si>
    <t>组件规范</t>
  </si>
  <si>
    <t>JSAPI开发规范</t>
  </si>
  <si>
    <t>文档工具</t>
  </si>
  <si>
    <t>略</t>
  </si>
  <si>
    <t>FiT项目复盘文档</t>
  </si>
  <si>
    <t>工程技术</t>
  </si>
  <si>
    <t>大部分如webstorm之类的也ok，暂不列入</t>
  </si>
  <si>
    <t>iOS MacOS 开发IDE</t>
  </si>
  <si>
    <t>Android开发IDE</t>
  </si>
  <si>
    <t>包括：基于VueCLI的二次封装</t>
  </si>
  <si>
    <t>仅三端场景下 推荐，包括基于Uniapp-cli的二次封装</t>
  </si>
  <si>
    <t>逐步淘汰中</t>
  </si>
  <si>
    <t>淘汰</t>
  </si>
  <si>
    <t>推荐，按需选择</t>
  </si>
  <si>
    <t>开发阶段</t>
  </si>
  <si>
    <t>依赖后台同学使用；仍有部分在用iwiki</t>
  </si>
  <si>
    <t>质量</t>
  </si>
  <si>
    <t>推荐，适合基础库，业务层落地难度高</t>
  </si>
  <si>
    <t>miniTest</t>
  </si>
  <si>
    <t>证券团队在多端场景下使用，先试点</t>
  </si>
  <si>
    <t>testone-dwt</t>
  </si>
  <si>
    <t>面向研发的前端自动化测试框架
https://iwiki.woa.com/pages/viewpage.action?pageId=194042492</t>
  </si>
  <si>
    <t>testone-rua</t>
  </si>
  <si>
    <t>面向低学习成本的前端录制回放框架
https://testone.woa.com/rua/tiyan#/docs#/guide</t>
  </si>
  <si>
    <t>FiT压测平台</t>
  </si>
  <si>
    <t>todo：各部门倾向使用，请@brianliu(刘远宏)关注</t>
  </si>
  <si>
    <t>FCD/FTD</t>
  </si>
  <si>
    <t>todo：是否继续推荐FCD，请@brianliu(刘远宏)关注
研效数据通过接口上报研效平台</t>
  </si>
  <si>
    <t>FiT公共版本，可私有化部署，避免自研</t>
  </si>
  <si>
    <t>Hippy jsBundle包发布平台</t>
  </si>
  <si>
    <t>Shy（H5）离线包发布平台</t>
  </si>
  <si>
    <t>基础服务</t>
  </si>
  <si>
    <t>要点：基础服务中，涉及数据库、缓存、消息队列等选型时以后台技术图谱为准，不单独包括。</t>
  </si>
  <si>
    <t>适用场景：全站加速需求，按需选择</t>
  </si>
  <si>
    <t>适用场景：纯静态资源加速，按需选择</t>
  </si>
  <si>
    <t>要点：服务平台中，涉及名字服务、权限管理、密钥和错误码管理等场景选型时，以后台技术图谱为准，不单独包括。</t>
  </si>
  <si>
    <t>平台研发及技委推动上云方向，但目前整体上云方案尚未成熟。有条件的业务团队新增业务，选型应首先考虑这个方案。</t>
  </si>
  <si>
    <t>是一套比较完整的方案。在FIT统一的上云方案尚未成熟前，业务利用公司内部比较成熟的平台来自建的上云方案，存量继续维护下去。</t>
  </si>
  <si>
    <t>1、后台服务编排，数据聚合、剪裁等操作
2、也可应用在管理端接口开发</t>
  </si>
  <si>
    <t>Node开发</t>
  </si>
  <si>
    <t>编程框架</t>
  </si>
  <si>
    <t>非框架不好，未来通用能力会基于vue进行共建</t>
  </si>
  <si>
    <t>跨端框架</t>
  </si>
  <si>
    <t>微前端框架</t>
  </si>
  <si>
    <t>组件</t>
  </si>
  <si>
    <t>偏向管理端和WebApp</t>
  </si>
  <si>
    <t>偏向WebApp和小程序</t>
  </si>
  <si>
    <t>偏向WebApp</t>
  </si>
  <si>
    <t>组件管理</t>
  </si>
  <si>
    <t>解决组件管理、发布和动态更新问题</t>
  </si>
  <si>
    <t>基础方法库</t>
  </si>
  <si>
    <t>FiT JS基础库</t>
  </si>
  <si>
    <t>现状是各部门自建，未来建议出一个FiT协同版本
包括：与业务无关的一些公共函数以及请求库的封装</t>
  </si>
  <si>
    <t>动画组件</t>
  </si>
  <si>
    <t>Lottie</t>
  </si>
  <si>
    <t>支持Web/小程序/App</t>
  </si>
  <si>
    <t>Threejs</t>
  </si>
  <si>
    <t>聚焦3D模型渲染，有H5和小程序解决方案</t>
  </si>
  <si>
    <t>多语言</t>
  </si>
  <si>
    <t>网络组件</t>
  </si>
  <si>
    <t>AFNetwork（OC）</t>
  </si>
  <si>
    <t>Alamofire（Swift）</t>
  </si>
  <si>
    <t>OKHttp（Android）</t>
  </si>
  <si>
    <t>数据图表</t>
  </si>
  <si>
    <t>跨端常用图表</t>
  </si>
  <si>
    <t>uCharts</t>
  </si>
  <si>
    <t>基于canvas API开发的适用于所有前端应用的图表库，开发者编写一套代码，可运行到 多端平台</t>
  </si>
  <si>
    <t>AntV/F2</t>
  </si>
  <si>
    <t>专注于移动端的可视化解决方案，兼容 H5/小程序/Weex 等多端环境</t>
  </si>
  <si>
    <t>Web常用图表</t>
  </si>
  <si>
    <t>eCharts</t>
  </si>
  <si>
    <t>一个基于 JavaScript 的开源可视化图表库</t>
  </si>
  <si>
    <t>AntV/G2</t>
  </si>
  <si>
    <t>面向常规统计图表，数据驱动可视化，易用性和扩展性</t>
  </si>
  <si>
    <t>多维分析</t>
  </si>
  <si>
    <t>AntV/S2</t>
  </si>
  <si>
    <t>开箱即用的多维可视分析表格</t>
  </si>
  <si>
    <t>关系型/图数据分析</t>
  </si>
  <si>
    <t>AntV/G6</t>
  </si>
  <si>
    <t>关系型数据/图数据分析</t>
  </si>
  <si>
    <t>运营中台</t>
  </si>
  <si>
    <t>图片管理平台</t>
  </si>
  <si>
    <t>目前各部门自建，后续尝试FiT共建</t>
  </si>
  <si>
    <t>目前证券自建，后续考虑FiT共建
http://qqstock.woa.com/#/</t>
  </si>
  <si>
    <t>目前证券自建，配套H5和小程序SDK - threejs</t>
  </si>
  <si>
    <t>各个业务自建的acc接口上报，等待统一方案</t>
  </si>
  <si>
    <t>通讯业务前端自行开发报表时使用</t>
  </si>
  <si>
    <t>拨测平台</t>
  </si>
  <si>
    <t>FiT-TAM 共建方案推进中</t>
  </si>
  <si>
    <t>用户反馈智能报警工具，跟随产品选型</t>
  </si>
  <si>
    <t>部门总数</t>
  </si>
  <si>
    <t>选型建议</t>
  </si>
  <si>
    <t>类型说明</t>
  </si>
  <si>
    <t>部门现状</t>
  </si>
  <si>
    <t>部门接口人</t>
  </si>
  <si>
    <t>部门数量</t>
  </si>
  <si>
    <t>应用现状</t>
  </si>
  <si>
    <t>后续规划</t>
  </si>
  <si>
    <t>后续规划类型说明</t>
  </si>
  <si>
    <t>用于说明当前方案或存量方案维持不变</t>
  </si>
  <si>
    <t>taylenxu</t>
  </si>
  <si>
    <t>继续使用，但不建议继续扩大场景</t>
  </si>
  <si>
    <t>针对存量技术计划迁移推荐方案</t>
  </si>
  <si>
    <t>财富管理部</t>
  </si>
  <si>
    <t>stevenqhxu</t>
  </si>
  <si>
    <t>新技术试用期，小范围应用，半年一次评估，确定新结论</t>
  </si>
  <si>
    <t>指针对新技术、首选推荐和未涉及方案有试点计划</t>
  </si>
  <si>
    <t>境外钱包产品部</t>
  </si>
  <si>
    <t>doublezhang</t>
  </si>
  <si>
    <t>不推荐使用，新场景引入推荐方案，旧场景有计划性的逐步替换</t>
  </si>
  <si>
    <t>淘汰不推荐或存量项目</t>
  </si>
  <si>
    <t>资产管理部</t>
  </si>
  <si>
    <t>lyndonliao</t>
  </si>
  <si>
    <t>暂无明确结论，谨慎使用，半年一次评估</t>
  </si>
  <si>
    <t>暂无该技术应用场景</t>
  </si>
  <si>
    <t>通讯业务部</t>
  </si>
  <si>
    <t>billfang</t>
  </si>
  <si>
    <t>资金与数据部</t>
  </si>
  <si>
    <t>gionouyang</t>
  </si>
  <si>
    <t>支付平台产品部</t>
  </si>
  <si>
    <t>xmagicwu</t>
  </si>
  <si>
    <t>反洗钱与风险控制部</t>
  </si>
  <si>
    <t>pearqin</t>
  </si>
  <si>
    <t>企业金融产品部</t>
  </si>
  <si>
    <t>liveliang</t>
  </si>
  <si>
    <t>统一度 = 推荐选型使用量/所有选型使用量</t>
  </si>
  <si>
    <t>体现分布情况，体现不了规模情况</t>
  </si>
  <si>
    <t>计划专项跟进</t>
  </si>
  <si>
    <t>优先级</t>
  </si>
  <si>
    <t>牵引即可，业务部门存量持续迭代</t>
  </si>
  <si>
    <t>仅涉及2个部门，待试点部门有结论后再讨论</t>
  </si>
  <si>
    <t>新技术试点暂不用专项跟进，待试点部门有结论后再讨论</t>
  </si>
  <si>
    <t>专项6：FiT组件库共建项目</t>
  </si>
  <si>
    <t>P3</t>
  </si>
  <si>
    <t>专项5：FiT基础方法库共建项目</t>
  </si>
  <si>
    <t>P2</t>
  </si>
  <si>
    <t>专项4：FiT 图片/图表运营中台共建项目</t>
  </si>
  <si>
    <t>专项3：无极FiT 标准化应用方案</t>
  </si>
  <si>
    <t>P1</t>
  </si>
  <si>
    <t>专项2：FiT 数据埋点开发效率提升项目</t>
  </si>
  <si>
    <t>todo：FiT-TAM 共建方案规划中</t>
  </si>
  <si>
    <t>专项1：FiT 运营监控解决方案重构项目</t>
  </si>
  <si>
    <t>P0</t>
  </si>
  <si>
    <t>框架</t>
  </si>
  <si>
    <t>CI/CD</t>
  </si>
  <si>
    <t>测试</t>
  </si>
  <si>
    <t>效率工具</t>
  </si>
  <si>
    <t>团队技术图谱iwiki地址</t>
  </si>
  <si>
    <t>备注</t>
  </si>
  <si>
    <t>示例</t>
  </si>
  <si>
    <t>某个业务场景下可能存在多个框架级解决方案，可以填写多个</t>
  </si>
  <si>
    <t>各团队日常提升开发效率的工具收集</t>
  </si>
  <si>
    <t>F2（图表）
多端组件库：自建，对框架有依赖，对其他部门帮助不大</t>
  </si>
  <si>
    <t>CI：
1、蓝盾
2、企微客服号+机器人
CD：
1、Hippy发布平台
2、微前端发布平台
3、OP发布服务
4、Shy发布管理平台
5、tds热更新发布平台</t>
  </si>
  <si>
    <t>1.FitestUI自动化测试
2. Jest 覆盖部分核心库的单元测试</t>
  </si>
  <si>
    <t>1、资源发布平台：解决日常图片、lottie动画资源、3D模型资源的发布，配套lottie和3D渲染组件。
2、无极配置平台：私有化部署无极2.0，支持通用业务配置、协议管理、用例和广告位管理等。
3、nohost：联调体验工具，基于 Whistle 实现的多用户多环境配置及抓包调试系统；
4、tolstoy：前后台API接口查看、调试平台。</t>
  </si>
  <si>
    <t>TAM：用于解决前端性能、错误、日志和监控等问题；
Sentry：用于解决前端错误的收集、告警和问题分析；
bugly：用于监控app crash、异常；
灯塔：用于App研发关心数据上报。</t>
  </si>
  <si>
    <t>H5</t>
  </si>
  <si>
    <t>Vue+Vuex
wujie 试点微前端方案</t>
  </si>
  <si>
    <t>Uniapp</t>
  </si>
  <si>
    <t>PCWeb</t>
  </si>
  <si>
    <t>Vue+Vuex
React
Nodejs + express（历史项目）
jquery（历史项目）</t>
  </si>
  <si>
    <t>TDesign
React/Antd
nodejs + egg
Vue</t>
  </si>
  <si>
    <t>elementUI
Tdesign-Vue</t>
  </si>
  <si>
    <t>1、tailwindcss
2、uChart</t>
  </si>
  <si>
    <t>CI：
1、蓝盾
2、企微客服号+机器人
3、FCD：管理中台使用
4、Orange-CI：大部分管理端发布使用
CD：
1、Hippy发布平台
2、OP发布服务</t>
  </si>
  <si>
    <t xml:space="preserve">1、TED的体验
2、Jest
</t>
  </si>
  <si>
    <t>TAM：用于解决前端性能、错误、日志和监控等问题；
bugly：用于监控app crash、异常；
MTA：埋点数据上报
ELK + grafana
itango：拨测服务
ifeedBack：投诉
磐石系统：监控告警
小马BI：报表查看</t>
  </si>
  <si>
    <t xml:space="preserve"> </t>
  </si>
  <si>
    <t>Uniapp2 +Vuex
Vue2 + Vuex</t>
  </si>
  <si>
    <t>Uniapp2</t>
  </si>
  <si>
    <t>zepto + gulp</t>
  </si>
  <si>
    <t>NestJS
Vue+ElementUI+webpack/Vite
eggJS
Nodejs + Express（历史项目)</t>
  </si>
  <si>
    <t>无</t>
  </si>
  <si>
    <t>Vue2 + Vuex
Vue2 + Composition API / Vue2.7</t>
  </si>
  <si>
    <t>Vue2自研组件</t>
  </si>
  <si>
    <t>CI：
1、蓝盾
CD：
1、OP发布服务</t>
  </si>
  <si>
    <t xml:space="preserve">1、Jest
2、coding : 测试用例管理
</t>
  </si>
  <si>
    <t xml:space="preserve">1、ppdweb-cli
2、货源配置系统
3、Vtools ：前段配置系统
4、mojo：运营活动配置平台
5、运营系统开发：1）、跨境ncform及审批流 2）、无极接入中
6、自建静态资源发布 （图片，lottie动画资源等）
7、COS
8、CodeCC
9、北极星
</t>
  </si>
  <si>
    <t>FIT BI：埋点数据上报
ELK + grafana
磐石系统：监控告警（自动创建告警）
自建告警管理平台做告警快速收敛</t>
  </si>
  <si>
    <t>原生
kbone
TensorFlow ： 用于视频证件识别</t>
  </si>
  <si>
    <t>Vue2</t>
  </si>
  <si>
    <t>eggJS
Vue2 + ElementUI+webpack</t>
  </si>
  <si>
    <t>vue-element-admin
iview</t>
  </si>
  <si>
    <t>1、Jest
2、绝配接口测试
3、自研前端组件单元测试用例生成工具+Jest
4、自研接口自动化用例录制工具+fit测试框架+BVT系统</t>
  </si>
  <si>
    <t>1、绝配
2、Tolstoy
3、CodeCC</t>
  </si>
  <si>
    <t>TAM：用于解决前端性能、错误、日志和监控等问题；
磐石系统：监控告警（自动创建告警）, 后台日志</t>
  </si>
  <si>
    <t>Vue3 + Vuex</t>
  </si>
  <si>
    <t>elementUI
eChart</t>
  </si>
  <si>
    <t>Vue2 + Vuex
TRPC-node
egg.js
sequelize.js
pm2
Qiankun微前端框架
webpack</t>
  </si>
  <si>
    <t>FCD+OP</t>
  </si>
  <si>
    <t>Uniapp2
Vuex
TS</t>
  </si>
  <si>
    <t>多端 UI 组件库：部门共建，基于 vant + windicss</t>
  </si>
  <si>
    <t>1. 蓝盾
2. FCD + OP</t>
  </si>
  <si>
    <t>1. 无极审批流；
2. wuji1.0 配置管理系统，已打通 OP 发布；
3. BI-SDK 跨部门共建；
4. COS；
5. 运营中台；
6. 投放中台；</t>
  </si>
  <si>
    <t>RUM: 自定义日志、性能上报、告警；
磐石：监控视图、告警，后端日志</t>
  </si>
  <si>
    <t>wuji
node + egg</t>
  </si>
  <si>
    <t>vue2+vuex</t>
  </si>
  <si>
    <t>fcd+op</t>
  </si>
  <si>
    <t>1.TDE代理体验；
2.小程序miniTest研究中</t>
  </si>
  <si>
    <t>1、ppdweb-cli
2、货源配置系统：前端数据配置
3、Vtools ：前端配置数据配置
4、审批系统
5、北极星
6、自建图片发布
7、小马BI</t>
  </si>
  <si>
    <t>RUM: 查看前端性能数据，用户日志；
磐石：监控告警，日志</t>
  </si>
  <si>
    <t>原生组件库
多端组件库</t>
  </si>
  <si>
    <t>eggjs++vue2/3+tdesign
nestjs+react+graphql+antd
PHP web(历史)</t>
  </si>
  <si>
    <t xml:space="preserve">fcd+op
</t>
  </si>
  <si>
    <t>vue2+vuex
vue3+pinia
微前端</t>
  </si>
  <si>
    <t>antd vue改+自研
echarts
antd s2
elementui（历史）</t>
  </si>
  <si>
    <t xml:space="preserve">
CI：
1、蓝盾
2、FCD
CD：
1. OP发布服务（资金银行项目）
2. 123（数据上云项目）</t>
  </si>
  <si>
    <t xml:space="preserve">1. CodeCC
2. Tolstoy
3. 七彩石
4. 北极星
5. 123
</t>
  </si>
  <si>
    <t>TAM: 前端性能数据、用户日志；
磐石：监控告警，日志；
海雀：埋点数据上报；
报表查看：全民BI；
智研：监控告警、日志、链路跟踪。</t>
  </si>
  <si>
    <t>trpc-node+nestjs+restfull</t>
  </si>
  <si>
    <t>各种云中间件（hbase、mysql、redis等）</t>
  </si>
  <si>
    <t>Vue2 + Vuex + TS
Vue2 + Composition API / Vue2.7</t>
  </si>
  <si>
    <t>CI：
1、蓝盾
2、FCD
CD：
1、OP发布服务</t>
  </si>
  <si>
    <t xml:space="preserve">1、pw-cli
2、货源配置系统
3、Vtools ：前端配置系统
4、mojo：运营活动配置平台
5、跨境ncform及审批流 : 运营系统开发
6、COS，自建静态资源发布 （图片，lottie动画资源等）
7、CodeCC
8、七彩石
9、北极星
10. BI-SDK 跨部门共建；
11. 无极审批流；
12. wuji1.0 配置管理系统，已打通 OP 发布；
13. 运营中台；
14. 投放中台；
</t>
  </si>
  <si>
    <t>FIT BI：埋点数据上报
ELK + grafana
磐石系统：监控告警（自动创建告警）
自建告警管理平台做告警快速收敛
RUM: 自定义日志、性能上报、告警；</t>
  </si>
  <si>
    <t>原生
uniapp</t>
  </si>
  <si>
    <t>Vue2 + Vuex
Vue3</t>
  </si>
  <si>
    <t>Vue2 + ElementUI+webpack
NCForm
wuji
node + egg</t>
  </si>
  <si>
    <t>vue3 + tdesign-mobile + vite
vue2 + weui + vue-cli
vue2 + fit ui + glup</t>
  </si>
  <si>
    <t>tdesign-mobile
weui</t>
  </si>
  <si>
    <t xml:space="preserve">CI：
1、蓝盾
2、FCD
CD：
1、OP发布服务
</t>
  </si>
  <si>
    <t>1、e2e测试：rua + testone平台
2、jest</t>
  </si>
  <si>
    <t>vue3 + vite
vue2 + 自研框架库 + vite
vue2 + 自研框架库 + vue-cli
微前端
jquery</t>
  </si>
  <si>
    <t>自研(封装view-design)
tdesign
echarts</t>
  </si>
  <si>
    <t>vue2 + vue-cli
egg</t>
  </si>
  <si>
    <t>element-ui</t>
  </si>
  <si>
    <t>原生
mpvue（历史）</t>
  </si>
  <si>
    <t>-</t>
  </si>
  <si>
    <t>Vue2 + Vuex</t>
  </si>
  <si>
    <t>1、Jest
2、coding : 测试用例管理</t>
  </si>
  <si>
    <t>1、无极：私有化部署，支持通用业务配置、协议、指引等
2、北极星
3、自建工具（含COS）</t>
  </si>
  <si>
    <t>TAM：前端性能、错误、日志和监控等上报；
Sentry：前端错误的归集、告警、分析</t>
  </si>
  <si>
    <t>原生</t>
  </si>
  <si>
    <t>Vue2 + Vuex
egg.js</t>
  </si>
  <si>
    <t>其他待考虑部分：
1、数据埋点
2、可视化
3、多语言，如：TI18N
4、解决方案，如：多端、wujie、hel
5、服务端是不是独立来看，主要包括Node服务和SSR</t>
  </si>
  <si>
    <t>针对各领域的主要矛盾展开讨论，以输出23年的执行策略。</t>
  </si>
  <si>
    <t>接口人</t>
  </si>
  <si>
    <t>问题1：你认为目前技术、业务发展的top3主要矛盾有哪些？</t>
  </si>
  <si>
    <t>问题2：你觉得可以如何解决这些矛盾</t>
  </si>
  <si>
    <t>问题3：解决这些矛盾需要怎样的能力、工具、技术的支撑？</t>
  </si>
  <si>
    <t>@taylenxu(许士涛)</t>
  </si>
  <si>
    <t>1、不同环节的跨部门、跨bg的开发可复用能力方面的标准和成果缺乏。团队与团队之间代码、组件、数据的互通较少，深度比较浅。一般就是开源项目贡献和围绕行业的一些标准方案的扩展。所以业务比较难从领域中获得比行业中更实质性的帮助。
2、如监控体系、发布流程这些基础设施，不统一，各自有标准。私有化方案成本高、可靠性不足。使用流程复杂，想要推动业务上应用，前端团队需要关注实施过程以及去推动bg or 部门的相关角色去理解和实施，还要考虑与业务的现有体系如何去对接。
3、前端的核心价值和定位是做用户体验，支撑业务快速迭代。但最近几年前端在工程化上有非常多的投入。本身也说明了基础设施的不足。应该尽早将前端释放出来。</t>
  </si>
  <si>
    <t>1、从需求出发，找到共性痛点，针对性攻关，统一标准，统一方案，推动共建落地和应用。
2、从下往上，结合业务的同行需要和流程，有规划的逐层逐块标准先行，整合现有方案。推进各种服务能力标准化、或者saas化。</t>
  </si>
  <si>
    <t>从上而下的组织、规划机制。而不是自由贡献的模式。</t>
  </si>
  <si>
    <t>@doublezhang(张双俊)
1、FIT前端缺乏统一的基础设施，基础组件：
1）监控上报体系，前端日志上报，告警体系，错误上报，埋点上报，各自部门分别建设
2）图片上传系统
3）低代码开发平台，比如无极的接入，各部门接入方式都不太一样</t>
  </si>
  <si>
    <t>1、希望fit前端各团队统一规划建设</t>
  </si>
  <si>
    <t>最好是有前端公共基础设施团队</t>
  </si>
  <si>
    <t>@lyndonliao(廖彩彪)
1、前端的统一监控、数据上报方案，包括埋点上报、错误上报等，以及统一的数据分析报表、研发按需二次加工定制报表的方案。
2、前端有共性的一些方向的技术方案的拉通和共识，资源和方案的跨部门的流通和复用。
3、前端和后台之间一些边界模糊但又影响前端开发效率和质量的共性问题，典型如前端业务数据的聚合需求和后台原子化接口之间的矛盾等问题。</t>
  </si>
  <si>
    <t>拉通共识，统一规划，协同建设</t>
  </si>
  <si>
    <t>1、统一的，对前端友好的数据上报和分析的工具平台
2、前端通道跨部门沟通协调形成共识并协同共建的机制</t>
  </si>
  <si>
    <t>@maylynyin(殷晓梅)
1. FIT活动中台，能否被其他的部门接入开发使用，如果有个性化需要，向谁提需求；
2. 数据上报的公共SDK</t>
  </si>
  <si>
    <t>各个业务侧都有业务需求，协同共建的难度是有的，是否可以走公线？</t>
  </si>
  <si>
    <t>@gionouyang(欧阳国灵)
1. 统一的大前端技术架构，在新业务开发时能快速进行技术选型，提升研发效率
2. 目前缺乏统一的devops前端平台，需要在不同平台使用各种工具；比如fcd、123、北极星、tam等等</t>
  </si>
  <si>
    <t>1. 从业务出发，拉通技术
2. 建立大前端devops平台</t>
  </si>
  <si>
    <t>1. 专门的团队负责前端工具建设
2. 技术不能自由贡献，应该有相应的制度来保证</t>
  </si>
  <si>
    <t>@xmagicwu(吴嘉骏)</t>
  </si>
  <si>
    <t>@pearqin(覃淑慧)
1、关于新建项目：目前缺乏通用且可靠的各端的starter项目、组件、sdk封装、甚至第三方库推荐list。比如需要做个新h5项目，需要同时支持手Q和微信的图片上传功能，涉及qq，微信，原生三种sdk，封装起来很麻烦，明明是很常用的场景，但是没有参考只能自己手写。不利于经验沉淀及部门开展新业务。
2、关于存量项目：fit内技术未统一，部门间项目移交后，维护成本高，频次约2个项目/年</t>
  </si>
  <si>
    <t>1、建议收集丰富的参考项目库
2、建议某些管理端或简单项目直接用同一套框架，框架核心包含标配功能（像power），能升级，开发只关心业务</t>
  </si>
  <si>
    <t>前期可能各团队直接把现有物料梳理提炼公开？后期可考虑公共维护</t>
  </si>
  <si>
    <t>@liveliang(梁寅)
1.toB业务，量小、对体验和性能要求不高，如何发挥传统toC领域前端技术的价值？
2.整体上，前端基建薄弱的问题在司内没有根本性扭转，特别是统一的监控上报分析系统和能力，为此各业务和团队前赴后继一直在投入建设，整体效率确实不高</t>
  </si>
  <si>
    <t>司内协同，推进固定团队持续投入建设</t>
  </si>
  <si>
    <t>固定基建团队持续开发维护+司内机器等资源的专项投入</t>
  </si>
  <si>
    <t>todo：待编写，由@zheliang(梁哲)@kaikxiao(肖凯)提供初稿；期望两个部门可以有一套相同的规范和实践</t>
  </si>
  <si>
    <t>todo：待编写，由负责部门提供初稿</t>
  </si>
  <si>
    <r>
      <rPr>
        <rFont val="TencentSans"/>
        <b val="true"/>
        <i val="false"/>
        <strike val="false"/>
        <color rgb="FFFFFFFF"/>
        <sz val="9"/>
        <u val="none"/>
      </rPr>
      <t>选型建议</t>
    </r>
  </si>
  <si>
    <r>
      <rPr>
        <rFont val="TencentSans"/>
        <b val="true"/>
        <i val="false"/>
        <strike val="false"/>
        <color rgb="FF000000"/>
        <sz val="8"/>
        <u val="none"/>
      </rPr>
      <t>现状覆盖率</t>
    </r>
    <r>
      <rPr>
        <rFont val="TencentSans"/>
        <b val="false"/>
        <i val="false"/>
        <strike val="false"/>
        <color rgb="FF000000"/>
        <sz val="8"/>
        <u val="none"/>
      </rPr>
      <t xml:space="preserve">
</t>
    </r>
    <r>
      <rPr>
        <rFont val="TencentSans"/>
        <b val="true"/>
        <i val="false"/>
        <strike val="false"/>
        <color rgb="FF000000"/>
        <sz val="8"/>
        <u val="none"/>
      </rPr>
      <t>（有使用、存量、试点、淘汰的情况）</t>
    </r>
  </si>
  <si>
    <r>
      <rPr>
        <rFont val="TencentSans"/>
        <b val="true"/>
        <i val="false"/>
        <strike val="false"/>
        <color rgb="FFFFFFFF"/>
        <sz val="10"/>
        <u val="none"/>
      </rPr>
      <t>应用现状</t>
    </r>
  </si>
  <si>
    <r>
      <rPr>
        <rFont val="TencentSans"/>
        <b val="true"/>
        <i val="false"/>
        <strike val="false"/>
        <color rgb="FFFFFFFF"/>
        <sz val="10"/>
        <u val="none"/>
      </rPr>
      <t>后续规划</t>
    </r>
  </si>
  <si>
    <r>
      <rPr>
        <rFont val="TencentSans"/>
        <b val="true"/>
        <i val="false"/>
        <strike val="false"/>
        <color rgb="FF000000"/>
        <sz val="10"/>
        <u val="none"/>
      </rPr>
      <t>语言规范</t>
    </r>
    <r>
      <rPr>
        <rFont val="TencentSans"/>
        <b val="false"/>
        <i val="false"/>
        <strike val="false"/>
        <color rgb="FF000000"/>
        <sz val="10"/>
        <u val="none"/>
      </rPr>
      <t xml:space="preserve">
</t>
    </r>
    <r>
      <rPr>
        <rFont val="TencentSans"/>
        <b val="true"/>
        <i val="false"/>
        <strike val="false"/>
        <color rgb="FF000000"/>
        <sz val="10"/>
        <u val="none"/>
      </rPr>
      <t>- taylen/zheliang</t>
    </r>
  </si>
  <si>
    <r>
      <rPr>
        <rFont val="TencentSans"/>
        <b val="false"/>
        <i val="false"/>
        <strike val="false"/>
        <color rgb="FF000000"/>
        <sz val="10"/>
        <u val="none"/>
      </rPr>
      <t>前端语言</t>
    </r>
  </si>
  <si>
    <r>
      <rPr>
        <rFont val="TencentSans"/>
        <b val="false"/>
        <i val="false"/>
        <strike val="false"/>
        <color rgb="FF000000"/>
        <sz val="10"/>
        <u val="none"/>
      </rPr>
      <t>HTML</t>
    </r>
  </si>
  <si>
    <r>
      <rPr>
        <rFont val="TencentSans"/>
        <b val="false"/>
        <i val="false"/>
        <strike val="false"/>
        <color rgb="FF000000"/>
        <sz val="10"/>
        <u val="none"/>
      </rPr>
      <t>TypeScript</t>
    </r>
  </si>
  <si>
    <r>
      <rPr>
        <rFont val="TencentSans"/>
        <b val="false"/>
        <i val="false"/>
        <strike val="false"/>
        <color rgb="FF000000"/>
        <sz val="10"/>
        <u val="none"/>
      </rPr>
      <t>JavaScript</t>
    </r>
  </si>
  <si>
    <r>
      <rPr>
        <rFont val="TencentSans"/>
        <b val="false"/>
        <i val="false"/>
        <strike val="false"/>
        <color rgb="FF000000"/>
        <sz val="10"/>
        <u val="none"/>
      </rPr>
      <t>NodeJS</t>
    </r>
  </si>
  <si>
    <r>
      <rPr>
        <rFont val="TencentSans"/>
        <b val="false"/>
        <i val="false"/>
        <strike val="false"/>
        <color rgb="FF000000"/>
        <sz val="10"/>
        <u val="none"/>
      </rPr>
      <t>客户端语言</t>
    </r>
  </si>
  <si>
    <r>
      <rPr>
        <rFont val="TencentSans"/>
        <b val="false"/>
        <i val="false"/>
        <strike val="false"/>
        <color rgb="FF175CEB"/>
        <sz val="10"/>
        <u/>
      </rPr>
      <t>https://techmap.woa.com/oteam/8541</t>
    </r>
  </si>
  <si>
    <r>
      <rPr>
        <rFont val="TencentSans"/>
        <b val="false"/>
        <i val="false"/>
        <strike val="false"/>
        <color rgb="FF175CEB"/>
        <sz val="10"/>
        <u/>
      </rPr>
      <t>https://iwiki.woa.com/pages/viewpage.action?pageId=4006905091</t>
    </r>
  </si>
  <si>
    <r>
      <rPr>
        <rFont val="TencentSans"/>
        <b val="false"/>
        <i val="false"/>
        <strike val="false"/>
        <color rgb="FF000000"/>
        <sz val="10"/>
        <u val="none"/>
      </rPr>
      <t>组件开发规范
-xmagic</t>
    </r>
  </si>
  <si>
    <r>
      <rPr>
        <rFont val="TencentSans"/>
        <b val="false"/>
        <i val="false"/>
        <strike val="false"/>
        <color rgb="FF175CEB"/>
        <sz val="10"/>
        <u/>
      </rPr>
      <t>https://techmap.woa.com/oteam/8597/introduction</t>
    </r>
  </si>
  <si>
    <r>
      <rPr>
        <rFont val="TencentSans"/>
        <b val="false"/>
        <i val="false"/>
        <strike val="false"/>
        <color rgb="FF175CEB"/>
        <sz val="10"/>
        <u/>
      </rPr>
      <t>https://iwiki.woa.com/pages/viewpage.action?pageId=2008937119</t>
    </r>
    <r>
      <rPr>
        <rFont val="TencentSans"/>
        <b val="false"/>
        <i val="false"/>
        <strike val="false"/>
        <color rgb="FF000000"/>
        <sz val="10"/>
        <u val="none"/>
      </rPr>
      <t>，各部门SDK尚未统一</t>
    </r>
  </si>
  <si>
    <r>
      <rPr>
        <rFont val="TencentSans"/>
        <b val="true"/>
        <i val="false"/>
        <strike val="false"/>
        <color rgb="FF000000"/>
        <sz val="10"/>
        <u val="none"/>
      </rPr>
      <t>工程技术</t>
    </r>
    <r>
      <rPr>
        <rFont val="TencentSans"/>
        <b val="false"/>
        <i val="false"/>
        <strike val="false"/>
        <color rgb="FF000000"/>
        <sz val="10"/>
        <u val="none"/>
      </rPr>
      <t xml:space="preserve">
</t>
    </r>
    <r>
      <rPr>
        <rFont val="TencentSans"/>
        <b val="true"/>
        <i val="false"/>
        <strike val="false"/>
        <color rgb="FF000000"/>
        <sz val="10"/>
        <u val="none"/>
      </rPr>
      <t>- maylyn</t>
    </r>
  </si>
  <si>
    <r>
      <rPr>
        <rFont val="TencentSans"/>
        <b val="false"/>
        <i val="false"/>
        <strike val="false"/>
        <color rgb="FF000000"/>
        <sz val="10"/>
        <u val="none"/>
      </rPr>
      <t>VSCode</t>
    </r>
  </si>
  <si>
    <r>
      <rPr>
        <rFont val="TencentSans"/>
        <b val="false"/>
        <i val="false"/>
        <strike val="false"/>
        <color rgb="FF000000"/>
        <sz val="10"/>
        <u val="none"/>
      </rPr>
      <t>脚手架</t>
    </r>
  </si>
  <si>
    <r>
      <rPr>
        <rFont val="TencentSans"/>
        <b val="true"/>
        <i val="false"/>
        <strike val="false"/>
        <color rgb="FF000000"/>
        <sz val="10"/>
        <u val="none"/>
      </rPr>
      <t>联调</t>
    </r>
  </si>
  <si>
    <r>
      <rPr>
        <rFont val="TencentSans"/>
        <b val="false"/>
        <i val="false"/>
        <strike val="false"/>
        <color rgb="FF000000"/>
        <sz val="10"/>
        <u val="none"/>
      </rPr>
      <t>代理调试</t>
    </r>
  </si>
  <si>
    <r>
      <rPr>
        <rFont val="TencentSans"/>
        <b val="false"/>
        <i val="false"/>
        <strike val="false"/>
        <color rgb="FF000000"/>
        <sz val="10"/>
        <u val="none"/>
      </rPr>
      <t>推荐</t>
    </r>
  </si>
  <si>
    <r>
      <rPr>
        <rFont val="TencentSans"/>
        <b val="false"/>
        <i val="false"/>
        <strike val="false"/>
        <color rgb="FF175CEB"/>
        <sz val="10"/>
        <u/>
      </rPr>
      <t>用于前端页面url的压测  http://testone.woa.com/</t>
    </r>
  </si>
  <si>
    <r>
      <rPr>
        <rFont val="TencentSans"/>
        <b val="true"/>
        <i val="false"/>
        <strike val="false"/>
        <color rgb="FF000000"/>
        <sz val="10"/>
        <u val="none"/>
      </rPr>
      <t>CI/CD</t>
    </r>
  </si>
  <si>
    <r>
      <rPr>
        <rFont val="TencentSans"/>
        <b val="true"/>
        <i val="false"/>
        <strike val="false"/>
        <color rgb="FF000000"/>
        <sz val="10"/>
        <u val="none"/>
      </rPr>
      <t>基础服务</t>
    </r>
    <r>
      <rPr>
        <rFont val="TencentSans"/>
        <b val="false"/>
        <i val="false"/>
        <strike val="false"/>
        <color rgb="FF000000"/>
        <sz val="10"/>
        <u val="none"/>
      </rPr>
      <t xml:space="preserve">
- lyndon</t>
    </r>
  </si>
  <si>
    <r>
      <rPr>
        <rFont val="TencentSans"/>
        <b val="false"/>
        <i val="false"/>
        <strike val="true"/>
        <color rgb="FF175CEB"/>
        <sz val="10"/>
        <u/>
      </rPr>
      <t>http://testone.woa.com/</t>
    </r>
    <r>
      <rPr>
        <rFont val="TencentSans"/>
        <b val="false"/>
        <i val="false"/>
        <strike val="true"/>
        <color rgb="FF175CEB"/>
        <sz val="10"/>
        <u val="none"/>
      </rPr>
      <t xml:space="preserve">
</t>
    </r>
    <r>
      <rPr>
        <rFont val="TencentSans"/>
        <b val="false"/>
        <i val="false"/>
        <strike val="true"/>
        <color rgb="FF175CEB"/>
        <sz val="10"/>
        <u/>
      </rPr>
      <t>https://pt-cf.woa.com/#/dashboard</t>
    </r>
    <r>
      <rPr>
        <rFont val="TencentSans"/>
        <b val="false"/>
        <i val="false"/>
        <strike val="true"/>
        <color rgb="FF175CEB"/>
        <sz val="10"/>
        <u val="none"/>
      </rPr>
      <t xml:space="preserve">
</t>
    </r>
    <r>
      <rPr>
        <rFont val="TencentSans"/>
        <b val="false"/>
        <i val="false"/>
        <strike val="true"/>
        <color rgb="FF175CEB"/>
        <sz val="10"/>
        <u/>
      </rPr>
      <t xml:space="preserve"> 财付通全网压测平台?</t>
    </r>
  </si>
  <si>
    <r>
      <rPr>
        <rFont val="TencentSans"/>
        <b val="false"/>
        <i val="false"/>
        <strike val="true"/>
        <color rgb="FF000000"/>
        <sz val="10"/>
        <u val="none"/>
      </rPr>
      <t>名字服务</t>
    </r>
  </si>
  <si>
    <r>
      <rPr>
        <rFont val="TencentSans"/>
        <b val="false"/>
        <i val="false"/>
        <strike val="true"/>
        <color rgb="FF175CEB"/>
        <sz val="10"/>
        <u/>
      </rPr>
      <t>power.woa.com</t>
    </r>
  </si>
  <si>
    <r>
      <rPr>
        <rFont val="TencentSans"/>
        <b val="false"/>
        <i val="false"/>
        <strike val="true"/>
        <color rgb="FF175CEB"/>
        <sz val="10"/>
        <u/>
      </rPr>
      <t>key.woa.com</t>
    </r>
  </si>
  <si>
    <r>
      <rPr>
        <rFont val="TencentSans"/>
        <b val="false"/>
        <i val="false"/>
        <strike val="true"/>
        <color rgb="FF175CEB"/>
        <sz val="10"/>
        <u/>
      </rPr>
      <t>err.cf.woa.com</t>
    </r>
  </si>
  <si>
    <r>
      <rPr>
        <rFont val="TencentSans"/>
        <b val="false"/>
        <i val="false"/>
        <strike val="false"/>
        <color rgb="FF000000"/>
        <sz val="10"/>
        <u val="none"/>
      </rPr>
      <t>配置服务</t>
    </r>
  </si>
  <si>
    <r>
      <rPr>
        <rFont val="TencentSans"/>
        <b val="false"/>
        <i val="false"/>
        <strike val="false"/>
        <color rgb="FF000000"/>
        <sz val="10"/>
        <u val="none"/>
      </rPr>
      <t>容器服务平台</t>
    </r>
  </si>
  <si>
    <r>
      <rPr>
        <rFont val="TencentSans"/>
        <b val="false"/>
        <i val="false"/>
        <strike val="true"/>
        <color rgb="FF000000"/>
        <sz val="10"/>
        <u val="none"/>
      </rPr>
      <t>http://qqstock.woa.com/#/</t>
    </r>
  </si>
  <si>
    <r>
      <rPr>
        <rFont val="TencentSans"/>
        <b val="true"/>
        <i val="false"/>
        <strike val="false"/>
        <color rgb="FF000000"/>
        <sz val="10"/>
        <u val="none"/>
      </rPr>
      <t>BFF层</t>
    </r>
    <r>
      <rPr>
        <rFont val="TencentSans"/>
        <b val="false"/>
        <i val="false"/>
        <strike val="false"/>
        <color rgb="FF000000"/>
        <sz val="10"/>
        <u val="none"/>
      </rPr>
      <t xml:space="preserve">
</t>
    </r>
    <r>
      <rPr>
        <rFont val="TencentSans"/>
        <b val="true"/>
        <i val="false"/>
        <strike val="false"/>
        <color rgb="FF000000"/>
        <sz val="10"/>
        <u val="none"/>
      </rPr>
      <t>- lyndon</t>
    </r>
  </si>
  <si>
    <r>
      <rPr>
        <rFont val="TencentSans"/>
        <b val="false"/>
        <i val="false"/>
        <strike val="false"/>
        <color rgb="FF000000"/>
        <sz val="10"/>
        <u val="none"/>
      </rPr>
      <t>微服务</t>
    </r>
  </si>
  <si>
    <r>
      <rPr>
        <rFont val="TencentSans"/>
        <b val="false"/>
        <i val="false"/>
        <strike val="false"/>
        <color rgb="FF000000"/>
        <sz val="10"/>
        <u val="none"/>
      </rPr>
      <t>应用框架</t>
    </r>
  </si>
  <si>
    <r>
      <rPr>
        <rFont val="TencentSans"/>
        <b val="true"/>
        <i val="false"/>
        <strike val="false"/>
        <color rgb="FF000000"/>
        <sz val="10"/>
        <u val="none"/>
      </rPr>
      <t>框架</t>
    </r>
  </si>
  <si>
    <r>
      <rPr>
        <rFont val="TencentSans"/>
        <b val="true"/>
        <i val="false"/>
        <strike val="false"/>
        <color rgb="FF000000"/>
        <sz val="10"/>
        <u val="none"/>
      </rPr>
      <t>编程框架</t>
    </r>
    <r>
      <rPr>
        <rFont val="TencentSans"/>
        <b val="false"/>
        <i val="false"/>
        <strike val="false"/>
        <color rgb="FF000000"/>
        <sz val="10"/>
        <u val="none"/>
      </rPr>
      <t xml:space="preserve">
</t>
    </r>
    <r>
      <rPr>
        <rFont val="TencentSans"/>
        <b val="true"/>
        <i val="false"/>
        <strike val="false"/>
        <color rgb="FF000000"/>
        <sz val="10"/>
        <u val="none"/>
      </rPr>
      <t>- double</t>
    </r>
  </si>
  <si>
    <r>
      <rPr>
        <rFont val="TencentSans"/>
        <b val="false"/>
        <i val="false"/>
        <strike val="false"/>
        <color rgb="FF000000"/>
        <sz val="10"/>
        <u val="none"/>
      </rPr>
      <t>编程框架</t>
    </r>
  </si>
  <si>
    <r>
      <rPr>
        <rFont val="TencentSans"/>
        <b val="true"/>
        <i val="false"/>
        <strike val="false"/>
        <color rgb="FF000000"/>
        <sz val="10"/>
        <u val="none"/>
      </rPr>
      <t>跨端框架</t>
    </r>
    <r>
      <rPr>
        <rFont val="TencentSans"/>
        <b val="false"/>
        <i val="false"/>
        <strike val="false"/>
        <color rgb="FF000000"/>
        <sz val="10"/>
        <u val="none"/>
      </rPr>
      <t xml:space="preserve">
</t>
    </r>
    <r>
      <rPr>
        <rFont val="TencentSans"/>
        <b val="true"/>
        <i val="false"/>
        <strike val="false"/>
        <color rgb="FF000000"/>
        <sz val="10"/>
        <u val="none"/>
      </rPr>
      <t>- yuanmingli</t>
    </r>
  </si>
  <si>
    <r>
      <rPr>
        <rFont val="TencentSans"/>
        <b val="false"/>
        <i val="false"/>
        <strike val="false"/>
        <color rgb="FF000000"/>
        <sz val="10"/>
        <u val="none"/>
      </rPr>
      <t>H5&amp;小程序</t>
    </r>
  </si>
  <si>
    <r>
      <rPr>
        <rFont val="TencentSans"/>
        <b val="false"/>
        <i val="false"/>
        <strike val="false"/>
        <color rgb="FF000000"/>
        <sz val="10"/>
        <u val="none"/>
      </rPr>
      <t>UniApp</t>
    </r>
  </si>
  <si>
    <r>
      <rPr>
        <rFont val="TencentSans"/>
        <b val="false"/>
        <i val="false"/>
        <strike val="false"/>
        <color rgb="FF000000"/>
        <sz val="10"/>
        <u val="none"/>
      </rPr>
      <t>Kbone</t>
    </r>
  </si>
  <si>
    <r>
      <rPr>
        <rFont val="TencentSans"/>
        <b val="false"/>
        <i val="false"/>
        <strike val="false"/>
        <color rgb="FF000000"/>
        <sz val="10"/>
        <u val="none"/>
      </rPr>
      <t>H5&amp;App</t>
    </r>
  </si>
  <si>
    <r>
      <rPr>
        <rFont val="TencentSans"/>
        <b val="false"/>
        <i val="false"/>
        <strike val="false"/>
        <color rgb="FF000000"/>
        <sz val="10"/>
        <u val="none"/>
      </rPr>
      <t>Hippy</t>
    </r>
  </si>
  <si>
    <r>
      <rPr>
        <rFont val="TencentSans"/>
        <b val="false"/>
        <i val="false"/>
        <strike val="false"/>
        <color rgb="FF000000"/>
        <sz val="10"/>
        <u val="none"/>
      </rPr>
      <t>Flutter</t>
    </r>
  </si>
  <si>
    <r>
      <rPr>
        <rFont val="TencentSans"/>
        <b val="false"/>
        <i val="false"/>
        <strike val="false"/>
        <color rgb="FF000000"/>
        <sz val="10"/>
        <u val="none"/>
      </rPr>
      <t>桌面应用</t>
    </r>
  </si>
  <si>
    <r>
      <rPr>
        <rFont val="TencentSans"/>
        <b val="false"/>
        <i val="false"/>
        <strike val="false"/>
        <color rgb="FF000000"/>
        <sz val="10"/>
        <u val="none"/>
      </rPr>
      <t>ELectron</t>
    </r>
  </si>
  <si>
    <r>
      <rPr>
        <rFont val="TencentSans"/>
        <b val="true"/>
        <i val="false"/>
        <strike val="false"/>
        <color rgb="FF000000"/>
        <sz val="10"/>
        <u val="none"/>
      </rPr>
      <t>微前端框架</t>
    </r>
    <r>
      <rPr>
        <rFont val="TencentSans"/>
        <b val="false"/>
        <i val="false"/>
        <strike val="false"/>
        <color rgb="FF000000"/>
        <sz val="10"/>
        <u val="none"/>
      </rPr>
      <t xml:space="preserve">
</t>
    </r>
    <r>
      <rPr>
        <rFont val="TencentSans"/>
        <b val="true"/>
        <i val="false"/>
        <strike val="false"/>
        <color rgb="FF000000"/>
        <sz val="10"/>
        <u val="none"/>
      </rPr>
      <t>- ouyang</t>
    </r>
  </si>
  <si>
    <r>
      <rPr>
        <rFont val="TencentSans"/>
        <b val="true"/>
        <i val="false"/>
        <strike val="false"/>
        <color rgb="FF000000"/>
        <sz val="10"/>
        <u val="none"/>
      </rPr>
      <t>组件</t>
    </r>
    <r>
      <rPr>
        <rFont val="TencentSans"/>
        <b val="false"/>
        <i val="false"/>
        <strike val="false"/>
        <color rgb="FF000000"/>
        <sz val="10"/>
        <u val="none"/>
      </rPr>
      <t xml:space="preserve">
</t>
    </r>
    <r>
      <rPr>
        <rFont val="TencentSans"/>
        <b val="true"/>
        <i val="false"/>
        <strike val="false"/>
        <color rgb="FF000000"/>
        <sz val="10"/>
        <u val="none"/>
      </rPr>
      <t>- xmagic</t>
    </r>
  </si>
  <si>
    <r>
      <rPr>
        <rFont val="TencentSans"/>
        <b val="false"/>
        <i val="false"/>
        <strike val="false"/>
        <color rgb="FF000000"/>
        <sz val="10"/>
        <u val="none"/>
      </rPr>
      <t>动画组件</t>
    </r>
  </si>
  <si>
    <r>
      <rPr>
        <rFont val="TencentSans"/>
        <b val="false"/>
        <i val="false"/>
        <strike val="false"/>
        <color rgb="FF175CEB"/>
        <sz val="10"/>
        <u/>
      </rPr>
      <t>https://km.woa.com/group/40801/articles/show/398497?kmref=search&amp;from_page=1&amp;no=1</t>
    </r>
  </si>
  <si>
    <r>
      <rPr>
        <rFont val="TencentSans"/>
        <b val="true"/>
        <i val="false"/>
        <strike val="false"/>
        <color rgb="FF000000"/>
        <sz val="10"/>
        <u val="none"/>
      </rPr>
      <t>业务运营</t>
    </r>
    <r>
      <rPr>
        <rFont val="TencentSans"/>
        <b val="false"/>
        <i val="false"/>
        <strike val="false"/>
        <color rgb="FF000000"/>
        <sz val="10"/>
        <u val="none"/>
      </rPr>
      <t xml:space="preserve">
</t>
    </r>
    <r>
      <rPr>
        <rFont val="TencentSans"/>
        <b val="true"/>
        <i val="false"/>
        <strike val="false"/>
        <color rgb="FF000000"/>
        <sz val="10"/>
        <u val="none"/>
      </rPr>
      <t>- yuanming/</t>
    </r>
  </si>
  <si>
    <r>
      <rPr>
        <rFont val="TencentSans"/>
        <b val="true"/>
        <i val="false"/>
        <strike val="false"/>
        <color rgb="FF000000"/>
        <sz val="10"/>
        <u val="none"/>
      </rPr>
      <t>低代码</t>
    </r>
    <r>
      <rPr>
        <rFont val="TencentSans"/>
        <b val="false"/>
        <i val="false"/>
        <strike val="false"/>
        <color rgb="FF000000"/>
        <sz val="10"/>
        <u val="none"/>
      </rPr>
      <t xml:space="preserve">
</t>
    </r>
    <r>
      <rPr>
        <rFont val="TencentSans"/>
        <b val="true"/>
        <i val="false"/>
        <strike val="false"/>
        <color rgb="FF000000"/>
        <sz val="10"/>
        <u val="none"/>
      </rPr>
      <t>- double</t>
    </r>
  </si>
  <si>
    <r>
      <rPr>
        <rFont val="TencentSans"/>
        <b val="false"/>
        <i val="false"/>
        <strike val="true"/>
        <color rgb="FF175CEB"/>
        <sz val="10"/>
        <u/>
      </rPr>
      <t>https://km.woa.com/group/40801/articles/show/398497?kmref=search&amp;from_page=1&amp;no=1</t>
    </r>
  </si>
  <si>
    <r>
      <rPr>
        <rFont val="TencentSans"/>
        <b val="true"/>
        <i val="false"/>
        <strike val="false"/>
        <color rgb="FF000000"/>
        <sz val="10"/>
        <u val="none"/>
      </rPr>
      <t>运营监控</t>
    </r>
    <r>
      <rPr>
        <rFont val="TencentSans"/>
        <b val="false"/>
        <i val="false"/>
        <strike val="false"/>
        <color rgb="FF000000"/>
        <sz val="10"/>
        <u val="none"/>
      </rPr>
      <t xml:space="preserve">
</t>
    </r>
    <r>
      <rPr>
        <rFont val="TencentSans"/>
        <b val="true"/>
        <i val="false"/>
        <strike val="false"/>
        <color rgb="FF000000"/>
        <sz val="10"/>
        <u val="none"/>
      </rPr>
      <t>- steven/liveliang</t>
    </r>
  </si>
  <si>
    <r>
      <rPr>
        <rFont val="TencentSans"/>
        <b val="false"/>
        <i val="false"/>
        <strike val="false"/>
        <color rgb="FF000000"/>
        <sz val="10"/>
        <u val="none"/>
      </rPr>
      <t>跟着运维的选型走</t>
    </r>
  </si>
  <si>
    <r>
      <rPr>
        <rFont val="Helvetica Neue, Helvetica, PingFang SC, Microsoft YaHei, Source Han Sans SC, Noto Sans CJK SC, WenQuanYi Micro Hei, sans-serif"/>
        <b val="true"/>
        <i val="false"/>
        <strike val="false"/>
        <color rgb="FF000000"/>
        <sz val="12"/>
        <u val="none"/>
      </rPr>
      <t>建议废弃</t>
    </r>
  </si>
  <si>
    <r>
      <rPr>
        <rFont val="Helvetica Neue, Helvetica, PingFang SC, Microsoft YaHei, Source Han Sans SC, Noto Sans CJK SC, WenQuanYi Micro Hei, sans-serif"/>
        <b val="false"/>
        <i val="false"/>
        <strike val="false"/>
        <color rgb="FF000000"/>
        <sz val="12"/>
        <u val="none"/>
      </rPr>
      <t>问题：技术图谱的定位是涉及所有领域，还是仅仅包括需要达成共识的部分？</t>
    </r>
  </si>
  <si>
    <r>
      <rPr>
        <rFont val="Helvetica Neue, Helvetica, PingFang SC, Microsoft YaHei, Source Han Sans SC, Noto Sans CJK SC, WenQuanYi Micro Hei, sans-serif"/>
        <b val="false"/>
        <i val="false"/>
        <strike val="false"/>
        <color rgb="FF000000"/>
        <sz val="12"/>
        <u val="none"/>
      </rPr>
      <t>平台工具</t>
    </r>
  </si>
  <si>
    <r>
      <rPr>
        <rFont val="Helvetica Neue, Helvetica, PingFang SC, Microsoft YaHei, Source Han Sans SC, Noto Sans CJK SC, WenQuanYi Micro Hei, sans-serif"/>
        <b val="false"/>
        <i val="false"/>
        <strike val="false"/>
        <color rgb="FF000000"/>
        <sz val="12"/>
        <u val="none"/>
      </rPr>
      <t>平台类：活动中台、投放中台、推荐中台、无极、小马BI、海雀、全民BI、爱比特
工具类：资源发布平台（包括：图片、lottie和3D模型）、机器人
权限安全：FiT审批流、Power、智能网关、审计上报</t>
    </r>
  </si>
  <si>
    <r>
      <rPr>
        <rFont val="Helvetica Neue, Helvetica, PingFang SC, Microsoft YaHei, Source Han Sans SC, Noto Sans CJK SC, WenQuanYi Micro Hei, sans-serif"/>
        <b val="false"/>
        <i val="false"/>
        <strike val="false"/>
        <color rgb="FF000000"/>
        <sz val="12"/>
        <u val="none"/>
      </rPr>
      <t xml:space="preserve">共建：图片、动画和3D发布平台、无极业务配置平台
</t>
    </r>
    <r>
      <rPr>
        <rFont val="Helvetica Neue, Helvetica, PingFang SC, Microsoft YaHei, Source Han Sans SC, Noto Sans CJK SC, WenQuanYi Micro Hei, sans-serif"/>
        <b val="false"/>
        <i val="false"/>
        <strike val="false"/>
        <color rgb="FFFF0000"/>
        <sz val="12"/>
        <u val="none"/>
      </rPr>
      <t>数据统计 纳入平台工具维度</t>
    </r>
  </si>
  <si>
    <r>
      <rPr>
        <rFont val="Helvetica Neue, Helvetica, PingFang SC, Microsoft YaHei, Source Han Sans SC, Noto Sans CJK SC, WenQuanYi Micro Hei, sans-serif"/>
        <b val="false"/>
        <i val="false"/>
        <strike val="false"/>
        <color rgb="FF000000"/>
        <sz val="12"/>
        <u val="none"/>
      </rPr>
      <t>vtools、xboss</t>
    </r>
  </si>
  <si>
    <r>
      <rPr>
        <rFont val="Helvetica Neue, Helvetica, PingFang SC, Microsoft YaHei, Source Han Sans SC, Noto Sans CJK SC, WenQuanYi Micro Hei, sans-serif"/>
        <b val="false"/>
        <i val="false"/>
        <strike val="false"/>
        <color rgb="FF000000"/>
        <sz val="12"/>
        <u val="none"/>
      </rPr>
      <t>FiT最佳实践</t>
    </r>
  </si>
  <si>
    <r>
      <rPr>
        <rFont val="Helvetica Neue, Helvetica, PingFang SC, Microsoft YaHei, Source Han Sans SC, Noto Sans CJK SC, WenQuanYi Micro Hei, sans-serif"/>
        <b val="false"/>
        <i val="false"/>
        <strike val="false"/>
        <color rgb="FF000000"/>
        <sz val="12"/>
        <u val="none"/>
      </rPr>
      <t xml:space="preserve">前端：TDesign、ElementUI、eChart vs uChart vs F2、WeUI、
数据上报SDK（MTA）、异常监控SDK（TAM）
</t>
    </r>
    <r>
      <rPr>
        <rFont val="Helvetica Neue, Helvetica, PingFang SC, Microsoft YaHei, Source Han Sans SC, Noto Sans CJK SC, WenQuanYi Micro Hei, sans-serif"/>
        <b val="false"/>
        <i val="false"/>
        <strike val="false"/>
        <color rgb="FF0188FB"/>
        <sz val="12"/>
        <u val="none"/>
      </rPr>
      <t>客户端：MMKV、Tooly热修复、OkHttp、Glide、bugly、ASM/Javassist（字节码增强）、Flex (iOS调试工具)、Lookin (iOS 布局查看)</t>
    </r>
  </si>
  <si>
    <r>
      <rPr>
        <rFont val="Helvetica Neue, Helvetica, PingFang SC, Microsoft YaHei, Source Han Sans SC, Noto Sans CJK SC, WenQuanYi Micro Hei, sans-serif"/>
        <b val="false"/>
        <i val="false"/>
        <strike val="false"/>
        <color rgb="FF000000"/>
        <sz val="12"/>
        <u val="none"/>
      </rPr>
      <t>语言：</t>
    </r>
    <r>
      <rPr>
        <rFont val="Helvetica Neue, Helvetica, PingFang SC, Microsoft YaHei, Source Han Sans SC, Noto Sans CJK SC, WenQuanYi Micro Hei, sans-serif"/>
        <b val="false"/>
        <i val="false"/>
        <strike val="false"/>
        <color rgb="FFFF0000"/>
        <sz val="12"/>
        <u val="none"/>
      </rPr>
      <t>Swift、Kotlin、</t>
    </r>
    <r>
      <rPr>
        <rFont val="Helvetica Neue, Helvetica, PingFang SC, Microsoft YaHei, Source Han Sans SC, Noto Sans CJK SC, WenQuanYi Micro Hei, sans-serif"/>
        <b val="false"/>
        <i val="false"/>
        <strike val="false"/>
        <color rgb="FF000000"/>
        <sz val="12"/>
        <u val="none"/>
      </rPr>
      <t xml:space="preserve">ES/TS、HTML、CSS/Sass/Less
终端：Vue、UniApp、Hippy-Vue </t>
    </r>
    <r>
      <rPr>
        <rFont val="Helvetica Neue, Helvetica, PingFang SC, Microsoft YaHei, Source Han Sans SC, Noto Sans CJK SC, WenQuanYi Micro Hei, sans-serif"/>
        <b val="false"/>
        <i val="false"/>
        <strike val="false"/>
        <color rgb="FF0188FB"/>
        <sz val="12"/>
        <u val="none"/>
      </rPr>
      <t>、Jetpack Compose、</t>
    </r>
    <r>
      <rPr>
        <rFont val="Helvetica Neue, Helvetica, PingFang SC, Microsoft YaHei, Source Han Sans SC, Noto Sans CJK SC, WenQuanYi Micro Hei, sans-serif"/>
        <b val="false"/>
        <i val="false"/>
        <strike val="false"/>
        <color rgb="FF000000"/>
        <sz val="12"/>
        <u val="none"/>
      </rPr>
      <t xml:space="preserve">
微前端：QianKun/Rame、WuJie、Hel</t>
    </r>
  </si>
  <si>
    <r>
      <rPr>
        <rFont val="Helvetica Neue, Helvetica, PingFang SC, Microsoft YaHei, Source Han Sans SC, Noto Sans CJK SC, WenQuanYi Micro Hei, sans-serif"/>
        <b val="false"/>
        <i val="false"/>
        <strike val="false"/>
        <color rgb="FF000000"/>
        <sz val="12"/>
        <u val="none"/>
      </rPr>
      <t xml:space="preserve">共建：微前端方案处于探索期
</t>
    </r>
    <r>
      <rPr>
        <rFont val="Helvetica Neue, Helvetica, PingFang SC, Microsoft YaHei, Source Han Sans SC, Noto Sans CJK SC, WenQuanYi Micro Hei, sans-serif"/>
        <b val="false"/>
        <i val="false"/>
        <strike val="false"/>
        <color rgb="FFFF0000"/>
        <sz val="12"/>
        <u val="none"/>
      </rPr>
      <t>缺少App部分</t>
    </r>
  </si>
  <si>
    <r>
      <rPr>
        <rFont val="Helvetica Neue, Helvetica, PingFang SC, Microsoft YaHei, Source Han Sans SC, Noto Sans CJK SC, WenQuanYi Micro Hei, sans-serif"/>
        <b val="false"/>
        <i val="false"/>
        <strike val="false"/>
        <color rgb="FF000000"/>
        <sz val="12"/>
        <u val="none"/>
      </rPr>
      <t>语言：Nodejs
框架：</t>
    </r>
    <r>
      <rPr>
        <rFont val="Helvetica Neue, Helvetica, PingFang SC, Microsoft YaHei, Source Han Sans SC, Noto Sans CJK SC, WenQuanYi Micro Hei, sans-serif"/>
        <b val="false"/>
        <i val="false"/>
        <strike val="false"/>
        <color rgb="FFFF0000"/>
        <sz val="12"/>
        <u val="none"/>
      </rPr>
      <t>Nestjs、</t>
    </r>
    <r>
      <rPr>
        <rFont val="Helvetica Neue, Helvetica, PingFang SC, Microsoft YaHei, Source Han Sans SC, Noto Sans CJK SC, WenQuanYi Micro Hei, sans-serif"/>
        <b val="false"/>
        <i val="false"/>
        <strike val="false"/>
        <color rgb="FF000000"/>
        <sz val="12"/>
        <u val="none"/>
      </rPr>
      <t>EggJS
服务：绝配</t>
    </r>
  </si>
  <si>
    <r>
      <rPr>
        <rFont val="Helvetica Neue, Helvetica, PingFang SC, Microsoft YaHei, Source Han Sans SC, Noto Sans CJK SC, WenQuanYi Micro Hei, sans-serif"/>
        <b val="false"/>
        <i val="false"/>
        <strike val="false"/>
        <color rgb="FFFF0000"/>
        <sz val="12"/>
        <u val="none"/>
      </rPr>
      <t>问题：nestjs、</t>
    </r>
    <r>
      <rPr>
        <rFont val=""/>
        <b val="false"/>
        <i val="false"/>
        <strike val="true"/>
        <color rgb="FFFF0000"/>
        <sz val="12"/>
        <u val="none"/>
      </rPr>
      <t>nextjs</t>
    </r>
    <r>
      <rPr>
        <rFont val="Helvetica Neue, Helvetica, PingFang SC, Microsoft YaHei, Source Han Sans SC, Noto Sans CJK SC, WenQuanYi Micro Hei, sans-serif"/>
        <b val="false"/>
        <i val="false"/>
        <strike val="false"/>
        <color rgb="FFFF0000"/>
        <sz val="12"/>
        <u val="none"/>
      </rPr>
      <t>和nuxtjs 技术选型</t>
    </r>
  </si>
  <si>
    <r>
      <rPr>
        <rFont val="Helvetica Neue, Helvetica, PingFang SC, Microsoft YaHei, Source Han Sans SC, Noto Sans CJK SC, WenQuanYi Micro Hei, sans-serif"/>
        <b val="false"/>
        <i val="false"/>
        <strike val="false"/>
        <color rgb="FF000000"/>
        <sz val="12"/>
        <u val="none"/>
      </rPr>
      <t>名字服务：北极星
CDN：COS、ECDN/CDN
配置平台：七彩石、</t>
    </r>
    <r>
      <rPr>
        <rFont val="Helvetica Neue, Helvetica, PingFang SC, Microsoft YaHei, Source Han Sans SC, Noto Sans CJK SC, WenQuanYi Micro Hei, sans-serif"/>
        <b val="false"/>
        <i val="false"/>
        <strike val="false"/>
        <color rgb="FF0188FB"/>
        <sz val="12"/>
        <u val="none"/>
      </rPr>
      <t>无极配置平台</t>
    </r>
    <r>
      <rPr>
        <rFont val="Helvetica Neue, Helvetica, PingFang SC, Microsoft YaHei, Source Han Sans SC, Noto Sans CJK SC, WenQuanYi Micro Hei, sans-serif"/>
        <b val="false"/>
        <i val="false"/>
        <strike val="false"/>
        <color rgb="FF000000"/>
        <sz val="12"/>
        <u val="none"/>
      </rPr>
      <t xml:space="preserve">
容器平台：Docker、123（容器服务+运营平台）、TKEx（云容器服务平台）</t>
    </r>
  </si>
  <si>
    <r>
      <rPr>
        <rFont val="Helvetica Neue, Helvetica, PingFang SC, Microsoft YaHei, Source Han Sans SC, Noto Sans CJK SC, WenQuanYi Micro Hei, sans-serif"/>
        <b val="false"/>
        <i val="false"/>
        <strike val="false"/>
        <color rgb="FF000000"/>
        <sz val="12"/>
        <u val="none"/>
      </rPr>
      <t xml:space="preserve">共建：CDN平台
</t>
    </r>
    <r>
      <rPr>
        <rFont val="Helvetica Neue, Helvetica, PingFang SC, Microsoft YaHei, Source Han Sans SC, Noto Sans CJK SC, WenQuanYi Micro Hei, sans-serif"/>
        <b val="false"/>
        <i val="false"/>
        <strike val="false"/>
        <color rgb="FFFF0000"/>
        <sz val="12"/>
        <u val="none"/>
      </rPr>
      <t>问题：定位和平台工具、运营监控有冲突
问题：要不要把PM2、Serverless 纳入？
问题：123 和 TKEx 有冲突？</t>
    </r>
  </si>
  <si>
    <r>
      <rPr>
        <rFont val="Helvetica Neue, Helvetica, PingFang SC, Microsoft YaHei, Source Han Sans SC, Noto Sans CJK SC, WenQuanYi Micro Hei, sans-serif"/>
        <b val="false"/>
        <i val="false"/>
        <strike val="false"/>
        <color rgb="FF000000"/>
        <sz val="12"/>
        <u val="none"/>
      </rPr>
      <t>脚手架：Teflow、Vue-CLI（新建项目模板）
开发：UGit、VsCode、</t>
    </r>
    <r>
      <rPr>
        <rFont val="Helvetica Neue, Helvetica, PingFang SC, Microsoft YaHei, Source Han Sans SC, Noto Sans CJK SC, WenQuanYi Micro Hei, sans-serif"/>
        <b val="false"/>
        <i val="false"/>
        <strike val="false"/>
        <color rgb="FF0188FB"/>
        <sz val="12"/>
        <u val="none"/>
      </rPr>
      <t>Android Studio、Xcode、Sourcetree</t>
    </r>
    <r>
      <rPr>
        <rFont val="Helvetica Neue, Helvetica, PingFang SC, Microsoft YaHei, Source Han Sans SC, Noto Sans CJK SC, WenQuanYi Micro Hei, sans-serif"/>
        <b val="false"/>
        <i val="false"/>
        <strike val="false"/>
        <color rgb="FF000000"/>
        <sz val="12"/>
        <u val="none"/>
      </rPr>
      <t xml:space="preserve">
联调：Nohost/Whistle、TDE、Tolstoy、</t>
    </r>
    <r>
      <rPr>
        <rFont val="Helvetica Neue, Helvetica, PingFang SC, Microsoft YaHei, Source Han Sans SC, Noto Sans CJK SC, WenQuanYi Micro Hei, sans-serif"/>
        <b val="false"/>
        <i val="false"/>
        <strike val="false"/>
        <color rgb="FF0188FB"/>
        <sz val="12"/>
        <u val="none"/>
      </rPr>
      <t>Wireshark</t>
    </r>
    <r>
      <rPr>
        <rFont val="Helvetica Neue, Helvetica, PingFang SC, Microsoft YaHei, Source Han Sans SC, Noto Sans CJK SC, WenQuanYi Micro Hei, sans-serif"/>
        <b val="false"/>
        <i val="false"/>
        <strike val="false"/>
        <color rgb="FF000000"/>
        <sz val="12"/>
        <u val="none"/>
      </rPr>
      <t xml:space="preserve">
测试：Jest（单元测试）、Fitest（UI自动化测试）
CI/CD：蓝盾/FCD、OP发布服务、CodeCC、小程序发布插件、蓝盾Atom插件</t>
    </r>
  </si>
  <si>
    <r>
      <rPr>
        <rFont val="Helvetica Neue, Helvetica, PingFang SC, Microsoft YaHei, Source Han Sans SC, Noto Sans CJK SC, WenQuanYi Micro Hei, sans-serif"/>
        <b val="false"/>
        <i val="false"/>
        <strike val="false"/>
        <color rgb="FF000000"/>
        <sz val="12"/>
        <u val="none"/>
      </rPr>
      <t>脚手架/编码工具链、代码管理、联调、测试、CI/CD、质量管理</t>
    </r>
  </si>
  <si>
    <r>
      <rPr>
        <rFont val="Helvetica Neue, Helvetica, PingFang SC, Microsoft YaHei, Source Han Sans SC, Noto Sans CJK SC, WenQuanYi Micro Hei, sans-serif"/>
        <b val="false"/>
        <i val="false"/>
        <strike val="false"/>
        <color rgb="FF000000"/>
        <sz val="12"/>
        <u val="none"/>
      </rPr>
      <t>共建：规范和文档</t>
    </r>
  </si>
  <si>
    <r>
      <rPr>
        <rFont val="Helvetica Neue, Helvetica, PingFang SC, Microsoft YaHei, Source Han Sans SC, Noto Sans CJK SC, WenQuanYi Micro Hei, sans-serif"/>
        <b val="false"/>
        <i val="false"/>
        <strike val="false"/>
        <color rgb="FF000000"/>
        <sz val="12"/>
        <u val="none"/>
      </rPr>
      <t>希望达成研发规范的统一，包括：开发、概要、发布流程等？
例如：规范、模板（如：概要设计、发布评审、复盘文档等）和工具</t>
    </r>
  </si>
  <si>
    <r>
      <rPr>
        <rFont val="TencentSans"/>
        <b val="true"/>
        <i val="false"/>
        <strike val="false"/>
        <color rgb="FFFFFFFF"/>
        <sz val="10"/>
        <u val="none"/>
      </rPr>
      <t>选型建议</t>
    </r>
  </si>
  <si>
    <r>
      <rPr>
        <rFont val="TencentSans"/>
        <b val="false"/>
        <i val="false"/>
        <strike val="false"/>
        <color rgb="FF175CEB"/>
        <sz val="10"/>
        <u/>
      </rPr>
      <t>https://techmap.woa.com/oteam/8541</t>
    </r>
  </si>
  <si>
    <r>
      <rPr>
        <rFont val="TencentSans"/>
        <b val="false"/>
        <i val="false"/>
        <strike val="false"/>
        <color rgb="FF000000"/>
        <sz val="10"/>
        <u val="none"/>
      </rPr>
      <t>组件开发规范</t>
    </r>
  </si>
  <si>
    <r>
      <rPr>
        <rFont val="TencentSans"/>
        <b val="false"/>
        <i val="false"/>
        <strike val="false"/>
        <color rgb="FF175CEB"/>
        <sz val="10"/>
        <u/>
      </rPr>
      <t>https://techmap.woa.com/oteam/8597/introduction</t>
    </r>
    <r>
      <rPr>
        <rFont val="TencentSans"/>
        <b val="false"/>
        <i val="false"/>
        <strike val="false"/>
        <color rgb="FF175CEB"/>
        <sz val="10"/>
        <u val="none"/>
      </rPr>
      <t xml:space="preserve">
</t>
    </r>
    <r>
      <rPr>
        <rFont val="TencentSans"/>
        <b val="false"/>
        <i val="false"/>
        <strike val="false"/>
        <color rgb="FF175CEB"/>
        <sz val="10"/>
        <u/>
      </rPr>
      <t>这里主要定义的是组件的描述文件，还不是组件的编码规范</t>
    </r>
  </si>
  <si>
    <r>
      <rPr>
        <rFont val="TencentSans"/>
        <b val="false"/>
        <i val="false"/>
        <strike val="false"/>
        <color rgb="FF175CEB"/>
        <sz val="10"/>
        <u/>
      </rPr>
      <t>https://iwiki.woa.com/pages/viewpage.action?pageId=2008937119</t>
    </r>
  </si>
  <si>
    <r>
      <rPr>
        <rFont val="TencentSans"/>
        <b val="false"/>
        <i val="false"/>
        <strike val="false"/>
        <color rgb="FF000000"/>
        <sz val="10"/>
        <u val="none"/>
      </rPr>
      <t>工程技术</t>
    </r>
  </si>
  <si>
    <r>
      <rPr>
        <rFont val="TencentSans"/>
        <b val="false"/>
        <i val="false"/>
        <strike val="false"/>
        <color rgb="FF000000"/>
        <sz val="10"/>
        <u val="none"/>
      </rPr>
      <t>联调</t>
    </r>
  </si>
  <si>
    <r>
      <rPr>
        <rFont val="TencentSans"/>
        <b val="false"/>
        <i val="false"/>
        <strike val="false"/>
        <color rgb="FF000000"/>
        <sz val="10"/>
        <u val="none"/>
      </rPr>
      <t>测试</t>
    </r>
  </si>
  <si>
    <r>
      <rPr>
        <rFont val="TencentSans"/>
        <b val="false"/>
        <i val="false"/>
        <strike val="false"/>
        <color rgb="FF000000"/>
        <sz val="10"/>
        <u val="none"/>
      </rPr>
      <t>CI/CD</t>
    </r>
  </si>
  <si>
    <r>
      <rPr>
        <rFont val="TencentSans"/>
        <b val="false"/>
        <i val="false"/>
        <strike val="false"/>
        <color rgb="FF000000"/>
        <sz val="10"/>
        <u val="none"/>
      </rPr>
      <t>基础服务</t>
    </r>
  </si>
  <si>
    <r>
      <rPr>
        <rFont val="TencentSans"/>
        <b val="false"/>
        <i val="false"/>
        <strike val="false"/>
        <color rgb="FF000000"/>
        <sz val="10"/>
        <u val="none"/>
      </rPr>
      <t>存储</t>
    </r>
  </si>
  <si>
    <r>
      <rPr>
        <rFont val="TencentSans"/>
        <b val="false"/>
        <i val="false"/>
        <strike val="false"/>
        <color rgb="FF000000"/>
        <sz val="10"/>
        <u val="none"/>
      </rPr>
      <t>名字服务</t>
    </r>
  </si>
  <si>
    <r>
      <rPr>
        <rFont val="TencentSans"/>
        <b val="false"/>
        <i val="false"/>
        <strike val="false"/>
        <color rgb="FF000000"/>
        <sz val="10"/>
        <u val="none"/>
      </rPr>
      <t>BFF层</t>
    </r>
  </si>
  <si>
    <r>
      <rPr>
        <rFont val="TencentSans"/>
        <b val="false"/>
        <i val="false"/>
        <strike val="false"/>
        <color rgb="FF000000"/>
        <sz val="10"/>
        <u val="none"/>
      </rPr>
      <t>编排服务</t>
    </r>
  </si>
  <si>
    <r>
      <rPr>
        <rFont val="TencentSans"/>
        <b val="false"/>
        <i val="false"/>
        <strike val="false"/>
        <color rgb="FF000000"/>
        <sz val="10"/>
        <u val="none"/>
      </rPr>
      <t>框架</t>
    </r>
  </si>
  <si>
    <r>
      <rPr>
        <rFont val="TencentSans"/>
        <b val="false"/>
        <i val="false"/>
        <strike val="false"/>
        <color rgb="FF000000"/>
        <sz val="10"/>
        <u val="none"/>
      </rPr>
      <t>跨端框架</t>
    </r>
  </si>
  <si>
    <r>
      <rPr>
        <rFont val="TencentSans"/>
        <b val="false"/>
        <i val="false"/>
        <strike val="false"/>
        <color rgb="FF000000"/>
        <sz val="10"/>
        <u val="none"/>
      </rPr>
      <t>微前端框架</t>
    </r>
  </si>
  <si>
    <r>
      <rPr>
        <rFont val="TencentSans"/>
        <b val="false"/>
        <i val="false"/>
        <strike val="false"/>
        <color rgb="FF000000"/>
        <sz val="10"/>
        <u val="none"/>
      </rPr>
      <t>组件</t>
    </r>
  </si>
  <si>
    <r>
      <rPr>
        <rFont val="TencentSans"/>
        <b val="false"/>
        <i val="false"/>
        <strike val="false"/>
        <color rgb="FF000000"/>
        <sz val="10"/>
        <u val="none"/>
      </rPr>
      <t>业务运营</t>
    </r>
  </si>
  <si>
    <r>
      <rPr>
        <rFont val="TencentSans"/>
        <b val="false"/>
        <i val="false"/>
        <strike val="false"/>
        <color rgb="FF000000"/>
        <sz val="10"/>
        <u val="none"/>
      </rPr>
      <t>各部门自建，待讨论</t>
    </r>
  </si>
  <si>
    <r>
      <rPr>
        <rFont val="TencentSans"/>
        <b val="false"/>
        <i val="false"/>
        <strike val="false"/>
        <color rgb="FF175CEB"/>
        <sz val="10"/>
        <u/>
      </rPr>
      <t>https://techmap.woa.com/oteam/8541</t>
    </r>
  </si>
  <si>
    <r>
      <rPr>
        <rFont val="TencentSans"/>
        <b val="false"/>
        <i val="false"/>
        <strike val="false"/>
        <color rgb="FF175CEB"/>
        <sz val="10"/>
        <u/>
      </rPr>
      <t>https://iwiki.woa.com/pages/viewpage.action?pageId=4006905091</t>
    </r>
  </si>
  <si>
    <r>
      <rPr>
        <rFont val="TencentSans"/>
        <b val="false"/>
        <i val="false"/>
        <strike val="false"/>
        <color rgb="FF175CEB"/>
        <sz val="10"/>
        <u/>
      </rPr>
      <t>https://techmap.woa.com/oteam/8597/introduction</t>
    </r>
  </si>
  <si>
    <r>
      <rPr>
        <rFont val="TencentSans"/>
        <b val="false"/>
        <i val="false"/>
        <strike val="false"/>
        <color rgb="FF267EF0"/>
        <sz val="10"/>
        <u val="none"/>
      </rPr>
      <t>https://iwiki.woa.com/pages/viewpage.action?pageId=4007840438</t>
    </r>
  </si>
  <si>
    <r>
      <rPr>
        <rFont val="TencentSans"/>
        <b val="false"/>
        <i val="false"/>
        <strike val="false"/>
        <color rgb="FF175CEB"/>
        <sz val="10"/>
        <u/>
      </rPr>
      <t>https://iwiki.woa.com/pages/viewpage.action?pageId=2008937119</t>
    </r>
    <r>
      <rPr>
        <rFont val="TencentSans"/>
        <b val="false"/>
        <i val="false"/>
        <strike val="false"/>
        <color rgb="FF000000"/>
        <sz val="10"/>
        <u val="none"/>
      </rPr>
      <t>，各部门SDK尚未统一</t>
    </r>
  </si>
  <si>
    <r>
      <rPr>
        <rFont val="TencentSans"/>
        <b val="false"/>
        <i val="false"/>
        <strike val="false"/>
        <color rgb="FF267EF0"/>
        <sz val="10"/>
        <u val="none"/>
      </rPr>
      <t>https://iwiki.woa.com/pages/viewpage.action?pageId=4007723981</t>
    </r>
  </si>
  <si>
    <r>
      <rPr>
        <rFont val="TencentSans"/>
        <b val="false"/>
        <i val="false"/>
        <strike val="false"/>
        <color rgb="FF267EF0"/>
        <sz val="10"/>
        <u val="none"/>
      </rPr>
      <t>https://iwiki.woa.com/pages/viewpage.action?pageId=4007930199</t>
    </r>
  </si>
  <si>
    <r>
      <rPr>
        <rFont val="TencentSans"/>
        <b val="false"/>
        <i val="false"/>
        <strike val="false"/>
        <color rgb="FF267EF0"/>
        <sz val="10"/>
        <u/>
      </rPr>
      <t>https://iwiki.woa.com/pages/viewpage.action?pageId=4007930213</t>
    </r>
  </si>
  <si>
    <r>
      <rPr>
        <rFont val="TencentSans"/>
        <b val="false"/>
        <i val="false"/>
        <strike val="false"/>
        <color rgb="FF000000"/>
        <sz val="10"/>
        <u val="none"/>
      </rPr>
      <t>用于前端页面url的压测  http://testone.woa.com/</t>
    </r>
  </si>
  <si>
    <r>
      <rPr>
        <rFont val="TencentSans"/>
        <b val="false"/>
        <i val="false"/>
        <strike val="false"/>
        <color rgb="FF000000"/>
        <sz val="10"/>
        <u val="none"/>
      </rPr>
      <t>SDK</t>
    </r>
  </si>
  <si>
    <r>
      <rPr>
        <rFont val="TencentSans"/>
        <b val="false"/>
        <i val="false"/>
        <strike val="false"/>
        <color rgb="FF000000"/>
        <sz val="10"/>
        <u val="none"/>
      </rPr>
      <t>偏向App/Web解决方案</t>
    </r>
  </si>
  <si>
    <r>
      <rPr>
        <rFont val="TencentSans"/>
        <b val="false"/>
        <i val="false"/>
        <strike val="false"/>
        <color rgb="FF000000"/>
        <sz val="10"/>
        <u val="none"/>
      </rPr>
      <t>支持Web/小程序/App，https://ti18n.pages.woa.com/</t>
    </r>
  </si>
  <si>
    <r>
      <rPr>
        <rFont val="TencentSans"/>
        <b val="false"/>
        <i val="false"/>
        <strike val="false"/>
        <color rgb="FF000000"/>
        <sz val="10"/>
        <u val="none"/>
      </rPr>
      <t>选型方案跟着运维选型走</t>
    </r>
  </si>
  <si>
    <r>
      <rPr>
        <rFont val="TencentSans"/>
        <b val="true"/>
        <i val="false"/>
        <strike val="false"/>
        <color rgb="FF000000"/>
        <sz val="12"/>
        <u val="none"/>
      </rPr>
      <t>部门列表</t>
    </r>
  </si>
  <si>
    <r>
      <rPr>
        <rFont val="Helvetica Neue, Helvetica, PingFang SC, Microsoft YaHei, Source Han Sans SC, Noto Sans CJK SC, WenQuanYi Micro Hei, sans-serif"/>
        <b val="false"/>
        <i val="false"/>
        <strike val="false"/>
        <color rgb="FF000000"/>
        <sz val="12"/>
        <u val="none"/>
      </rPr>
      <t>经过选型后推荐的方案</t>
    </r>
  </si>
  <si>
    <r>
      <rPr>
        <rFont val="Hiragino Sans GB"/>
        <b val="true"/>
        <i val="false"/>
        <strike val="false"/>
        <color rgb="FF319B62"/>
        <sz val="10"/>
        <u val="none"/>
      </rPr>
      <t>当前方案</t>
    </r>
  </si>
  <si>
    <r>
      <rPr>
        <rFont val="Hiragino Sans GB"/>
        <b val="true"/>
        <i val="false"/>
        <strike val="false"/>
        <color rgb="FF319B62"/>
        <sz val="10"/>
        <u val="none"/>
      </rPr>
      <t>维持不变</t>
    </r>
  </si>
  <si>
    <r>
      <rPr>
        <rFont val="PingFang SC"/>
        <b val="false"/>
        <i val="false"/>
        <strike val="false"/>
        <color rgb="FF403ED6"/>
        <sz val="10"/>
        <u val="none"/>
      </rPr>
      <t>如有，请补充链接</t>
    </r>
  </si>
  <si>
    <r>
      <rPr>
        <rFont val="PingFang SC"/>
        <b val="false"/>
        <i val="false"/>
        <strike val="false"/>
        <color rgb="FFFF0000"/>
        <sz val="12"/>
        <u val="none"/>
      </rPr>
      <t>Hippy-Vue</t>
    </r>
    <r>
      <rPr>
        <rFont val="PingFang SC"/>
        <b val="false"/>
        <i val="false"/>
        <strike val="false"/>
        <color rgb="FF000000"/>
        <sz val="12"/>
        <u val="none"/>
      </rPr>
      <t xml:space="preserve">
Shy 离线包
Flutter
tds-tooly热更新 </t>
    </r>
  </si>
  <si>
    <r>
      <rPr>
        <rFont val="PingFang SC"/>
        <b val="false"/>
        <i val="false"/>
        <strike val="false"/>
        <color rgb="FF000000"/>
        <sz val="12"/>
        <u val="none"/>
      </rPr>
      <t>整合中，待补充</t>
    </r>
  </si>
  <si>
    <r>
      <rPr>
        <rFont val="PingFang SC"/>
        <b val="false"/>
        <i val="false"/>
        <strike val="false"/>
        <color rgb="FF000000"/>
        <sz val="12"/>
        <u val="none"/>
      </rPr>
      <t xml:space="preserve">KMM
</t>
    </r>
    <r>
      <rPr>
        <rFont val="PingFang SC"/>
        <b val="false"/>
        <i val="false"/>
        <strike val="false"/>
        <color rgb="FFFF0000"/>
        <sz val="12"/>
        <u val="none"/>
      </rPr>
      <t>Hippy-Vue</t>
    </r>
  </si>
  <si>
    <r>
      <rPr>
        <rFont val="PingFang SC"/>
        <b val="false"/>
        <i val="false"/>
        <strike val="false"/>
        <color rgb="FF000000"/>
        <sz val="12"/>
        <u val="none"/>
      </rPr>
      <t>nuxt</t>
    </r>
  </si>
  <si>
    <r>
      <rPr>
        <rFont val="PingFang SC"/>
        <b val="false"/>
        <i val="false"/>
        <strike val="false"/>
        <color rgb="FF000000"/>
        <sz val="12"/>
        <u val="none"/>
      </rPr>
      <t>无</t>
    </r>
  </si>
  <si>
    <r>
      <rPr>
        <rFont val="PingFang SC"/>
        <b val="false"/>
        <i val="false"/>
        <strike val="false"/>
        <color rgb="FF000000"/>
        <sz val="12"/>
        <u val="none"/>
      </rPr>
      <t>资产管理部</t>
    </r>
  </si>
  <si>
    <r>
      <rPr>
        <rFont val="PingFang SC"/>
        <b val="false"/>
        <i val="false"/>
        <strike val="false"/>
        <color rgb="FF000000"/>
        <sz val="12"/>
        <u val="none"/>
      </rPr>
      <t>vant</t>
    </r>
  </si>
  <si>
    <r>
      <rPr>
        <rFont val="PingFang SC"/>
        <b val="false"/>
        <i val="false"/>
        <strike val="false"/>
        <color rgb="FF000000"/>
        <sz val="12"/>
        <u val="none"/>
      </rPr>
      <t>FCD+OP</t>
    </r>
  </si>
  <si>
    <r>
      <rPr>
        <rFont val="PingFang SC"/>
        <b val="false"/>
        <i val="false"/>
        <strike val="false"/>
        <color rgb="FF000000"/>
        <sz val="12"/>
        <u val="none"/>
      </rPr>
      <t xml:space="preserve">Vue2 + Vuex
</t>
    </r>
    <r>
      <rPr>
        <rFont val="PingFang SC"/>
        <b val="false"/>
        <i val="false"/>
        <strike val="false"/>
        <color rgb="FF000000"/>
        <sz val="12"/>
        <u val="none"/>
      </rPr>
      <t>Qiankun微前端框架
webpack</t>
    </r>
  </si>
  <si>
    <r>
      <rPr>
        <rFont val="PingFang SC"/>
        <b val="false"/>
        <i val="false"/>
        <strike val="false"/>
        <color rgb="FF000000"/>
        <sz val="12"/>
        <u val="none"/>
      </rPr>
      <t>信用卡</t>
    </r>
  </si>
  <si>
    <r>
      <rPr>
        <rFont val="PingFang SC"/>
        <b val="false"/>
        <i val="false"/>
        <strike val="false"/>
        <color rgb="FF000000"/>
        <sz val="12"/>
        <u val="none"/>
      </rPr>
      <t>通讯业务部</t>
    </r>
  </si>
  <si>
    <r>
      <rPr>
        <rFont val="PingFang SC"/>
        <b val="false"/>
        <i val="false"/>
        <strike val="false"/>
        <color rgb="FF000000"/>
        <sz val="12"/>
        <u val="none"/>
      </rPr>
      <t>业务组件库</t>
    </r>
  </si>
  <si>
    <r>
      <rPr>
        <rFont val="PingFang SC"/>
        <b val="false"/>
        <i val="false"/>
        <strike val="false"/>
        <color rgb="FF000000"/>
        <sz val="12"/>
        <u val="none"/>
      </rPr>
      <t xml:space="preserve">原生小程序
</t>
    </r>
    <r>
      <rPr>
        <rFont val="PingFang SC"/>
        <b val="false"/>
        <i val="false"/>
        <strike val="false"/>
        <color rgb="FF000000"/>
        <sz val="12"/>
        <u val="none"/>
      </rPr>
      <t>wepy
uniapp</t>
    </r>
  </si>
  <si>
    <r>
      <rPr>
        <rFont val="PingFang SC"/>
        <b val="false"/>
        <i val="false"/>
        <strike val="false"/>
        <color rgb="FF000000"/>
        <sz val="12"/>
        <u val="none"/>
      </rPr>
      <t>无，荣耀卡片是借助于外团实现</t>
    </r>
  </si>
  <si>
    <r>
      <rPr>
        <rFont val="PingFang SC"/>
        <b val="false"/>
        <i val="false"/>
        <strike val="false"/>
        <color rgb="FF000000"/>
        <sz val="12"/>
        <u val="none"/>
      </rPr>
      <t>资金与数据部</t>
    </r>
  </si>
  <si>
    <r>
      <rPr>
        <rFont val="PingFang SC"/>
        <b val="false"/>
        <i val="false"/>
        <strike val="false"/>
        <color rgb="FF000000"/>
        <sz val="12"/>
        <u val="none"/>
      </rPr>
      <t>jest</t>
    </r>
  </si>
  <si>
    <r>
      <rPr>
        <rFont val="PingFang SC"/>
        <b val="false"/>
        <i val="false"/>
        <strike val="false"/>
        <color rgb="FF000000"/>
        <sz val="12"/>
        <u val="none"/>
      </rPr>
      <t xml:space="preserve">vue3+pinia
</t>
    </r>
    <r>
      <rPr>
        <rFont val="PingFang SC"/>
        <b val="false"/>
        <i val="false"/>
        <strike val="false"/>
        <color rgb="FF000000"/>
        <sz val="12"/>
        <u val="none"/>
      </rPr>
      <t>jquery（历史）</t>
    </r>
  </si>
  <si>
    <r>
      <rPr>
        <rFont val="PingFang SC"/>
        <b val="false"/>
        <i val="false"/>
        <strike val="false"/>
        <color rgb="FF000000"/>
        <sz val="12"/>
        <u val="none"/>
      </rPr>
      <t>原生</t>
    </r>
  </si>
  <si>
    <r>
      <rPr>
        <rFont val="PingFang SC"/>
        <b val="false"/>
        <i val="false"/>
        <strike val="false"/>
        <color rgb="FF000000"/>
        <sz val="12"/>
        <u val="none"/>
      </rPr>
      <t xml:space="preserve">antd改+自研
</t>
    </r>
    <r>
      <rPr>
        <rFont val="PingFang SC"/>
        <b val="false"/>
        <i val="false"/>
        <strike val="false"/>
        <color rgb="FF000000"/>
        <sz val="12"/>
        <u val="none"/>
      </rPr>
      <t>echarts</t>
    </r>
  </si>
  <si>
    <r>
      <rPr>
        <rFont val="Helvetica Neue, Helvetica, PingFang SC, Microsoft YaHei, Source Han Sans SC, Noto Sans CJK SC, WenQuanYi Micro Hei, sans-serif"/>
        <b val="false"/>
        <i val="false"/>
        <strike val="false"/>
        <color rgb="FF000000"/>
        <sz val="12"/>
        <u val="none"/>
      </rPr>
      <t>1、Teflow：脚手架/常用代码生成
2、自研vscode插件：代码生成/提示
3、TDE + Tolstoy
4、无极</t>
    </r>
  </si>
  <si>
    <r>
      <rPr>
        <rFont val="Helvetica Neue, Helvetica, PingFang SC, Microsoft YaHei, Source Han Sans SC, Noto Sans CJK SC, WenQuanYi Micro Hei, sans-serif"/>
        <b val="false"/>
        <i val="false"/>
        <strike val="false"/>
        <color rgb="FF000000"/>
        <sz val="12"/>
        <u val="none"/>
      </rPr>
      <t xml:space="preserve">tam
</t>
    </r>
    <r>
      <rPr>
        <rFont val="PingFang SC"/>
        <b val="false"/>
        <i val="false"/>
        <strike val="false"/>
        <color rgb="FF000000"/>
        <sz val="12"/>
        <u val="none"/>
      </rPr>
      <t>sentry</t>
    </r>
  </si>
  <si>
    <r>
      <rPr>
        <rFont val="PingFang SC"/>
        <b val="false"/>
        <i val="false"/>
        <strike val="false"/>
        <color rgb="FF000000"/>
        <sz val="12"/>
        <u val="none"/>
      </rPr>
      <t>原生组件库</t>
    </r>
  </si>
  <si>
    <r>
      <rPr>
        <rFont val="PingFang SC"/>
        <b val="false"/>
        <i val="false"/>
        <strike val="false"/>
        <color rgb="FF000000"/>
        <sz val="12"/>
        <u val="none"/>
      </rPr>
      <t>企微机器人</t>
    </r>
  </si>
  <si>
    <r>
      <rPr>
        <rFont val="PingFang SC"/>
        <b val="false"/>
        <i val="false"/>
        <strike val="false"/>
        <color rgb="FF000000"/>
        <sz val="12"/>
        <u val="none"/>
      </rPr>
      <t>Vue2 + Vuex</t>
    </r>
  </si>
  <si>
    <r>
      <rPr>
        <rFont val="TencentSans"/>
        <b val="true"/>
        <i val="false"/>
        <strike val="false"/>
        <color rgb="FF000000"/>
        <sz val="16"/>
        <u val="none"/>
      </rPr>
      <t>技术图谱</t>
    </r>
  </si>
  <si>
    <r>
      <rPr>
        <rFont val="TencentSans"/>
        <b val="false"/>
        <i val="false"/>
        <strike val="false"/>
        <color rgb="FF175CEB"/>
        <sz val="10"/>
        <u/>
      </rPr>
      <t>https://techmap.woa.com/oteam/8541</t>
    </r>
  </si>
  <si>
    <r>
      <rPr>
        <rFont val="TencentSans"/>
        <b val="false"/>
        <i val="false"/>
        <strike val="false"/>
        <color rgb="FF175CEB"/>
        <sz val="10"/>
        <u/>
      </rPr>
      <t>https://iwiki.woa.com/pages/viewpage.action?pageId=4006905091</t>
    </r>
  </si>
  <si>
    <r>
      <rPr>
        <rFont val="TencentSans"/>
        <b val="false"/>
        <i val="false"/>
        <strike val="false"/>
        <color rgb="FF175CEB"/>
        <sz val="10"/>
        <u/>
      </rPr>
      <t>https://techmap.woa.com/oteam/8597/introduction</t>
    </r>
  </si>
  <si>
    <r>
      <rPr>
        <rFont val="TencentSans"/>
        <b val="false"/>
        <i val="false"/>
        <strike val="false"/>
        <color rgb="FF175CEB"/>
        <sz val="10"/>
        <u/>
      </rPr>
      <t>https://iwiki.woa.com/pages/viewpage.action?pageId=2008937119</t>
    </r>
    <r>
      <rPr>
        <rFont val="TencentSans"/>
        <b val="false"/>
        <i val="false"/>
        <strike val="false"/>
        <color rgb="FF000000"/>
        <sz val="10"/>
        <u val="none"/>
      </rPr>
      <t>，各部门SDK尚未统一</t>
    </r>
  </si>
  <si>
    <r>
      <rPr>
        <rFont val="TencentSans"/>
        <b val="false"/>
        <i val="false"/>
        <strike val="false"/>
        <color rgb="FF000000"/>
        <sz val="10"/>
        <u val="none"/>
      </rPr>
      <t>用于前端页面url的压测  http://testone.woa.com/</t>
    </r>
  </si>
  <si>
    <r>
      <rPr>
        <rFont val="TencentSans"/>
        <b val="false"/>
        <i val="false"/>
        <strike val="false"/>
        <color rgb="FF000000"/>
        <sz val="10"/>
        <u val="none"/>
      </rPr>
      <t>偏向App/Web解决方案</t>
    </r>
  </si>
  <si>
    <r>
      <rPr>
        <rFont val="TencentSans"/>
        <b val="false"/>
        <i val="false"/>
        <strike val="false"/>
        <color rgb="FF000000"/>
        <sz val="10"/>
        <u val="none"/>
      </rPr>
      <t>支持Web/小程序/App，https://ti18n.pages.woa.com/</t>
    </r>
  </si>
  <si>
    <r>
      <rPr>
        <rFont val="TencentSans"/>
        <b val="false"/>
        <i val="false"/>
        <strike val="false"/>
        <color rgb="FF000000"/>
        <sz val="10"/>
        <u val="none"/>
      </rPr>
      <t>选型方案跟着运维选型走</t>
    </r>
  </si>
</sst>
</file>

<file path=xl/styles.xml><?xml version="1.0" encoding="utf-8"?>
<styleSheet xmlns="http://schemas.openxmlformats.org/spreadsheetml/2006/main">
  <numFmts count="1">
    <numFmt numFmtId="300" formatCode="0_);[Red]\(0\)"/>
  </numFmts>
  <fonts count="112">
    <font>
      <name val="等线"/>
      <charset val="134"/>
      <family val="2"/>
      <color theme="1"/>
      <sz val="10"/>
      <scheme val="minor"/>
    </font>
    <font>
      <name val="等线"/>
      <color rgb="FF175CEB"/>
      <sz val="10"/>
      <u/>
      <scheme val="minor"/>
    </font>
    <font>
      <name val="TencentSans"/>
      <b val="true"/>
      <i val="false"/>
      <strike val="false"/>
      <color rgb="FFFFFFFF"/>
      <sz val="10"/>
    </font>
    <font>
      <name val="TencentSans"/>
      <b val="true"/>
      <i val="false"/>
      <strike val="false"/>
      <color rgb="FF000000"/>
      <sz val="9"/>
    </font>
    <font>
      <sz val="9"/>
    </font>
    <font>
      <name val="TencentSans"/>
      <b val="true"/>
      <i val="false"/>
      <strike val="false"/>
      <color rgb="FF000000"/>
      <sz val="8"/>
    </font>
    <font>
      <sz val="10"/>
    </font>
    <font>
      <name val="TencentSans"/>
      <b val="true"/>
      <color rgb="FF000000"/>
      <sz val="10"/>
    </font>
    <font>
      <name val="TencentSans"/>
      <b val="true"/>
      <i val="false"/>
      <strike val="false"/>
      <color rgb="FF000000"/>
      <sz val="10"/>
    </font>
    <font>
      <name val="TencentSans"/>
      <b val="false"/>
      <i val="false"/>
      <strike val="false"/>
      <sz val="10"/>
    </font>
    <font>
      <b val="true"/>
      <sz val="9"/>
    </font>
    <font>
      <name val="TencentSans"/>
      <sz val="10"/>
    </font>
    <font>
      <name val="TencentSans"/>
      <sz val="9"/>
    </font>
    <font>
      <name val="TencentSans"/>
      <b val="false"/>
      <i val="false"/>
      <strike val="false"/>
      <color rgb="FF000000"/>
      <sz val="10"/>
    </font>
    <font>
      <b val="true"/>
      <i val="false"/>
      <strike val="false"/>
      <color rgb="FF678F00"/>
    </font>
    <font>
      <b val="false"/>
      <i val="false"/>
      <strike val="false"/>
      <color rgb="FF678F00"/>
      <sz val="10"/>
    </font>
    <font>
      <b val="false"/>
      <i val="false"/>
      <strike val="false"/>
      <color rgb="FF678F00"/>
    </font>
    <font>
      <b val="false"/>
      <i val="false"/>
      <strike val="false"/>
      <color rgb="FF000000"/>
      <sz val="9"/>
    </font>
    <font>
      <name val="TencentSans"/>
      <b val="false"/>
      <i val="false"/>
      <strike val="false"/>
      <color rgb="FF175CEB"/>
      <sz val="10"/>
      <u/>
    </font>
    <font>
      <name val="TencentSans"/>
      <color rgb="FF000000"/>
      <sz val="10"/>
    </font>
    <font>
      <b val="true"/>
      <color rgb="FF678F00"/>
    </font>
    <font>
      <b val="false"/>
      <i val="false"/>
      <strike val="false"/>
      <color rgb="FF5C5C5C"/>
    </font>
    <font>
      <b val="true"/>
      <i val="false"/>
      <strike val="false"/>
      <color rgb="FF000000"/>
      <sz val="9"/>
    </font>
    <font>
      <b val="true"/>
      <i val="false"/>
      <strike val="false"/>
      <color rgb="FF678F00"/>
      <sz val="10"/>
    </font>
    <font>
      <b val="false"/>
      <i val="false"/>
      <strike val="false"/>
      <color rgb="FF000000"/>
      <sz val="10"/>
    </font>
    <font>
      <name val="TencentSans"/>
      <b val="true"/>
      <i val="false"/>
      <strike val="false"/>
      <sz val="10"/>
    </font>
    <font>
      <b val="false"/>
      <i val="false"/>
      <strike val="false"/>
      <color rgb="FFFFFFFF"/>
      <sz val="9"/>
    </font>
    <font>
      <name val="TencentSans"/>
      <strike val="true"/>
      <sz val="10"/>
    </font>
    <font>
      <b val="true"/>
      <strike val="true"/>
      <sz val="9"/>
    </font>
    <font>
      <name val="TencentSans"/>
      <b val="false"/>
      <i val="false"/>
      <strike val="true"/>
      <color rgb="FF000000"/>
      <sz val="10"/>
    </font>
    <font>
      <name val="TencentSans"/>
      <strike val="true"/>
      <sz val="9"/>
    </font>
    <font>
      <strike val="true"/>
    </font>
    <font>
      <name val="TencentSans"/>
      <b val="false"/>
      <i val="false"/>
      <strike val="true"/>
      <color rgb="FF175CEB"/>
      <sz val="10"/>
      <u/>
    </font>
    <font>
      <b val="true"/>
      <i val="false"/>
      <strike val="true"/>
      <color rgb="FF678F00"/>
    </font>
    <font>
      <b val="false"/>
      <i val="false"/>
      <strike val="true"/>
      <color rgb="FF678F00"/>
    </font>
    <font>
      <name val="TencentSans"/>
      <b val="false"/>
      <i val="false"/>
      <strike val="true"/>
      <sz val="10"/>
    </font>
    <font>
      <b val="true"/>
      <i val="false"/>
      <strike val="false"/>
      <color rgb="FF9D9D9D"/>
    </font>
    <font>
      <b val="true"/>
      <i val="false"/>
      <strike val="true"/>
      <color rgb="FF9D9D9D"/>
    </font>
    <font>
      <b val="true"/>
      <i val="false"/>
      <strike val="false"/>
      <color rgb="FF0188FB"/>
    </font>
    <font>
      <b val="false"/>
      <i val="false"/>
      <strike val="true"/>
      <color rgb="FF5C5C5C"/>
    </font>
    <font>
      <b val="true"/>
      <strike val="false"/>
      <sz val="9"/>
    </font>
    <font>
      <name val="TencentSans"/>
      <strike val="false"/>
      <sz val="9"/>
    </font>
    <font>
      <strike val="false"/>
    </font>
    <font>
      <name val="TencentSans"/>
      <b val="true"/>
      <sz val="12"/>
    </font>
    <font>
      <name val="TencentSans"/>
      <sz val="12"/>
    </font>
    <font>
      <b val="true"/>
      <i val="false"/>
      <strike val="false"/>
      <color rgb="FF000000"/>
      <sz val="12"/>
    </font>
    <font>
      <b val="true"/>
      <color rgb="FF000000"/>
      <sz val="12"/>
    </font>
    <font>
      <b val="true"/>
      <sz val="12"/>
    </font>
    <font>
      <name val="TencentSans"/>
      <b val="false"/>
      <i val="false"/>
      <strike val="false"/>
      <color rgb="FFFF0000"/>
      <sz val="12"/>
    </font>
    <font>
      <sz val="12"/>
    </font>
    <font>
      <b val="false"/>
      <i val="false"/>
      <strike val="false"/>
      <color rgb="FF000000"/>
      <sz val="12"/>
    </font>
    <font>
      <b val="false"/>
      <i val="false"/>
      <strike val="false"/>
      <color rgb="FFFF0000"/>
      <sz val="12"/>
    </font>
    <font>
      <b val="false"/>
      <i val="false"/>
      <strike val="false"/>
      <sz val="12"/>
    </font>
    <font>
      <color rgb="FF000000"/>
      <sz val="12"/>
    </font>
    <font>
      <b val="false"/>
      <i val="false"/>
      <strike val="false"/>
      <color rgb="FF0188FB"/>
      <sz val="12"/>
    </font>
    <font>
      <name val="Helvetica Neue"/>
      <color rgb="FF000000"/>
      <sz val="12"/>
    </font>
    <font>
      <b val="true"/>
      <i val="false"/>
      <strike val="false"/>
      <color rgb="FF000000"/>
      <sz val="11"/>
    </font>
    <font>
      <b val="true"/>
      <sz val="11"/>
    </font>
    <font>
      <b val="true"/>
      <sz val="10"/>
    </font>
    <font>
      <b val="false"/>
      <i val="false"/>
      <strike val="false"/>
      <color rgb="FFFFFFFF"/>
      <sz val="10"/>
    </font>
    <font>
      <b val="false"/>
      <color rgb="FF939393"/>
    </font>
    <font>
      <b val="false"/>
      <i val="false"/>
      <strike val="false"/>
      <color rgb="FF939393"/>
    </font>
    <font>
      <b val="false"/>
      <i val="false"/>
      <strike val="false"/>
      <color rgb="FF939393"/>
      <sz val="10"/>
    </font>
    <font>
      <name val="TencentSans"/>
      <b val="false"/>
      <i val="false"/>
      <strike val="false"/>
      <color rgb="FF267EF0"/>
      <sz val="10"/>
    </font>
    <font>
      <name val="TencentSans"/>
      <b val="true"/>
    </font>
    <font>
      <name val="TencentSans"/>
      <b val="false"/>
      <i val="false"/>
      <strike val="false"/>
      <color rgb="FF267EF0"/>
      <sz val="10"/>
      <u/>
    </font>
    <font>
      <name val="TencentSans"/>
      <b val="true"/>
      <color rgb="FF000000"/>
      <sz val="10"/>
    </font>
    <font>
      <name val="TencentSans"/>
      <color rgb="FF000000"/>
      <sz val="10"/>
    </font>
    <font>
      <b val="true"/>
      <sz val="9"/>
    </font>
    <font>
      <name val="TencentSans"/>
      <sz val="9"/>
    </font>
    <font>
      <color rgb="FF939393"/>
    </font>
    <font>
      <name val="TencentSans"/>
      <b val="false"/>
      <i val="false"/>
      <strike val="false"/>
      <color rgb="FFF88825"/>
      <sz val="10"/>
    </font>
    <font>
      <name val="TencentSans"/>
      <b val="false"/>
      <i val="false"/>
      <strike val="false"/>
      <color rgb="FF000000"/>
    </font>
    <font>
      <b val="false"/>
      <strike val="false"/>
      <color rgb="FF939393"/>
    </font>
    <font>
      <name val="TencentSans"/>
      <b val="true"/>
      <i val="false"/>
      <strike val="false"/>
      <color rgb="FF000000"/>
      <sz val="12"/>
    </font>
    <font>
      <name val="TencentSans"/>
      <b val="true"/>
      <color rgb="FF000000"/>
      <sz val="12"/>
    </font>
    <font>
      <name val="TencentSans"/>
      <b val="false"/>
    </font>
    <font>
      <name val="Hiragino Sans GB"/>
      <b val="false"/>
      <i val="false"/>
      <strike val="false"/>
      <color rgb="FFFFFFFF"/>
      <sz val="10"/>
    </font>
    <font>
      <name val="Hiragino Sans GB"/>
      <b val="true"/>
      <color rgb="FF319B62"/>
      <sz val="10"/>
    </font>
    <font>
      <name val="Hiragino Sans GB"/>
      <b val="false"/>
      <i val="false"/>
      <strike val="false"/>
      <color rgb="FF000000"/>
      <sz val="12"/>
    </font>
    <font>
      <name val="Hiragino Sans GB"/>
    </font>
    <font>
      <name val="Hiragino Sans GB"/>
      <b val="false"/>
      <i val="false"/>
      <strike val="false"/>
      <color rgb="FF000000"/>
      <sz val="10"/>
    </font>
    <font>
      <name val="Hiragino Sans GB"/>
      <b val="true"/>
      <i val="false"/>
      <strike val="false"/>
      <color rgb="FF2972F4"/>
      <sz val="10"/>
    </font>
    <font>
      <name val="Hiragino Sans GB"/>
      <b val="false"/>
      <i val="false"/>
      <strike val="false"/>
      <sz val="12"/>
    </font>
    <font>
      <name val="Hiragino Sans GB"/>
      <b val="true"/>
      <i val="false"/>
      <strike val="false"/>
      <color rgb="FF00A3F5"/>
      <sz val="10"/>
    </font>
    <font>
      <name val="Hiragino Sans GB"/>
      <b val="true"/>
      <i val="false"/>
      <strike val="false"/>
      <color rgb="FFF88825"/>
      <sz val="10"/>
    </font>
    <font>
      <name val="Hiragino Sans GB"/>
      <b val="false"/>
      <i val="false"/>
      <strike val="true"/>
      <color rgb="FFFFFFFF"/>
      <sz val="10"/>
    </font>
    <font>
      <b val="false"/>
      <i val="false"/>
      <strike val="true"/>
      <color rgb="FF000000"/>
      <sz val="12"/>
    </font>
    <font>
      <name val="Hiragino Sans GB"/>
      <b val="true"/>
      <i val="false"/>
      <strike val="false"/>
      <color rgb="FF7F7F7F"/>
      <sz val="10"/>
    </font>
    <font>
      <name val="Hiragino Sans GB"/>
      <color rgb="FFFFFFFF"/>
      <sz val="12"/>
    </font>
    <font>
      <name val="Hiragino Sans GB"/>
      <color rgb="FFFFFFFF"/>
    </font>
    <font>
      <name val="Hiragino Sans GB"/>
      <b val="true"/>
      <sz val="9"/>
    </font>
    <font>
      <name val="Hiragino Sans GB"/>
      <sz val="9"/>
    </font>
    <font>
      <name val="Hiragino Sans GB"/>
      <color rgb="FFFFFFFF"/>
      <sz val="10"/>
    </font>
    <font>
      <name val="TencentSans"/>
    </font>
    <font>
      <name val="Hiragino Sans GB"/>
      <b val="true"/>
      <i val="false"/>
      <strike val="false"/>
      <color rgb="FF000000"/>
      <sz val="10"/>
    </font>
    <font>
      <name val="TencentSans"/>
      <b val="false"/>
      <i val="false"/>
      <strike val="false"/>
      <color rgb="FFDE3C36"/>
      <sz val="10"/>
    </font>
    <font>
      <color rgb="FFDE3C36"/>
    </font>
    <font>
      <name val="TencentSans"/>
      <b val="false"/>
      <i val="false"/>
      <strike val="false"/>
      <color rgb="FFFF0000"/>
      <sz val="10"/>
    </font>
    <font>
      <color rgb="FFFF0000"/>
    </font>
    <font>
      <color rgb="FF000000"/>
    </font>
    <font>
      <name val="PingFang SC"/>
      <b val="true"/>
      <i val="false"/>
      <strike val="false"/>
      <color rgb="FF000000"/>
      <sz val="12"/>
    </font>
    <font>
      <name val="PingFang SC"/>
      <b val="true"/>
      <sz val="12"/>
    </font>
    <font>
      <name val="PingFang SC"/>
      <b val="false"/>
      <i val="false"/>
      <strike val="false"/>
      <color rgb="FF403ED6"/>
      <sz val="10"/>
    </font>
    <font>
      <name val="PingFang SC"/>
      <sz val="12"/>
    </font>
    <font>
      <name val="PingFang SC"/>
      <color rgb="FF403ED6"/>
      <sz val="10"/>
    </font>
    <font>
      <name val="PingFang SC"/>
      <b val="false"/>
      <i val="false"/>
      <strike val="false"/>
      <color rgb="FF000000"/>
      <sz val="12"/>
    </font>
    <font>
      <name val="PingFang SC"/>
      <b val="false"/>
      <i val="false"/>
      <strike val="false"/>
      <sz val="12"/>
    </font>
    <font>
      <name val="PingFang SC"/>
      <color rgb="FF000000"/>
      <sz val="12"/>
    </font>
    <font>
      <name val="TencentSans"/>
      <b val="true"/>
      <i val="false"/>
      <strike val="false"/>
      <sz val="16"/>
    </font>
    <font>
      <b val="true"/>
    </font>
    <font>
      <color rgb="FF000000"/>
      <sz val="10"/>
    </font>
  </fonts>
  <fills count="21">
    <fill>
      <patternFill patternType="none"/>
    </fill>
    <fill>
      <patternFill patternType="gray125"/>
    </fill>
    <fill>
      <patternFill patternType="solid">
        <fgColor rgb="FF8C7BE8"/>
        <bgColor auto="true"/>
      </patternFill>
    </fill>
    <fill>
      <patternFill patternType="solid">
        <fgColor rgb="FFFFEEAD"/>
        <bgColor auto="true"/>
      </patternFill>
    </fill>
    <fill>
      <patternFill patternType="solid">
        <fgColor rgb="FF319B62"/>
        <bgColor auto="true"/>
      </patternFill>
    </fill>
    <fill>
      <patternFill patternType="solid">
        <fgColor rgb="FFFFFFFF"/>
        <bgColor auto="true"/>
      </patternFill>
    </fill>
    <fill>
      <patternFill patternType="solid">
        <fgColor rgb="FF87C120"/>
        <bgColor auto="true"/>
      </patternFill>
    </fill>
    <fill>
      <patternFill patternType="solid">
        <fgColor rgb="FF4CC2EE"/>
        <bgColor auto="true"/>
      </patternFill>
    </fill>
    <fill>
      <patternFill patternType="solid">
        <fgColor rgb="FFFEE4FF"/>
        <bgColor auto="true"/>
      </patternFill>
    </fill>
    <fill>
      <patternFill patternType="solid">
        <fgColor rgb="FF7B7B7B"/>
        <bgColor auto="true"/>
      </patternFill>
    </fill>
    <fill>
      <patternFill patternType="solid">
        <fgColor rgb="FFFFF2CC"/>
        <bgColor auto="true"/>
      </patternFill>
    </fill>
    <fill>
      <patternFill patternType="solid">
        <fgColor rgb="FFD9EAD3"/>
        <bgColor auto="true"/>
      </patternFill>
    </fill>
    <fill>
      <patternFill patternType="solid">
        <fgColor rgb="FFF5C400"/>
        <bgColor auto="true"/>
      </patternFill>
    </fill>
    <fill>
      <patternFill patternType="solid">
        <fgColor rgb="FFFFC000"/>
        <bgColor auto="true"/>
      </patternFill>
    </fill>
    <fill>
      <patternFill patternType="solid">
        <fgColor rgb="FF53AD5B"/>
        <bgColor auto="true"/>
      </patternFill>
    </fill>
    <fill>
      <patternFill patternType="solid">
        <fgColor rgb="FF2972F4"/>
        <bgColor auto="true"/>
      </patternFill>
    </fill>
    <fill>
      <patternFill patternType="solid">
        <fgColor rgb="FF00A3F5"/>
        <bgColor auto="true"/>
      </patternFill>
    </fill>
    <fill>
      <patternFill patternType="solid">
        <fgColor rgb="FFDE3C36"/>
        <bgColor auto="true"/>
      </patternFill>
    </fill>
    <fill>
      <patternFill patternType="solid">
        <fgColor rgb="FFF88825"/>
        <bgColor auto="true"/>
      </patternFill>
    </fill>
    <fill>
      <patternFill patternType="solid">
        <fgColor rgb="FFFFE1B2"/>
        <bgColor auto="true"/>
      </patternFill>
    </fill>
    <fill>
      <patternFill patternType="solid">
        <fgColor rgb="FFF2F2F2"/>
        <bgColor auto="true"/>
      </patternFill>
    </fill>
  </fills>
  <borders count="23">
    <border>
      <left/>
      <right/>
      <top/>
      <bottom/>
      <diagonal/>
    </border>
    <border>
      <left style="thin">
        <color rgb="FF000000"/>
      </left>
      <right style="thin">
        <color rgb="FF000000"/>
      </right>
      <top style="thin">
        <color rgb="FF000000"/>
      </top>
      <bottom style="thin">
        <color rgb="FF000000"/>
      </bottom>
    </border>
    <border>
      <left style="thin">
        <color rgb="FF000000"/>
      </left>
      <bottom style="thin">
        <color rgb="FF000000"/>
      </bottom>
    </border>
    <border>
      <bottom style="thin">
        <color rgb="FF000000"/>
      </bottom>
    </border>
    <border>
      <right style="thin">
        <color rgb="FF000000"/>
      </right>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right style="thin">
        <color rgb="FF000000"/>
      </right>
      <top style="thin">
        <color rgb="FF000000"/>
      </top>
    </border>
    <border>
      <right style="thin">
        <color rgb="FF000000"/>
      </right>
    </border>
    <border diagonalUp="true" diagonalDown="true">
      <left style="thin">
        <color rgb="FF000000"/>
      </left>
      <right style="thin">
        <color rgb="FF000000"/>
      </right>
      <top style="thin">
        <color rgb="FF000000"/>
      </top>
      <bottom style="thin">
        <color rgb="FF000000"/>
      </bottom>
      <diagonal/>
    </border>
    <border>
      <right style="thin">
        <color rgb="FF000000"/>
      </right>
      <top style="thin">
        <color rgb="FF000000"/>
      </top>
      <bottom style="thin">
        <color rgb="FF000000"/>
      </bottom>
    </border>
    <border diagonalUp="true" diagonalDown="true">
      <right style="thin">
        <color rgb="FF000000"/>
      </right>
      <top style="thin">
        <color rgb="FF000000"/>
      </top>
      <bottom style="thin">
        <color rgb="FF000000"/>
      </bottom>
      <diagonal/>
    </border>
    <border>
      <top style="thin">
        <color rgb="FF000000"/>
      </top>
    </border>
    <border>
      <left style="thin">
        <color rgb="FF000000"/>
      </left>
      <top style="thin">
        <color rgb="FF000000"/>
      </top>
      <bottom style="thin">
        <color rgb="FF000000"/>
      </bottom>
    </border>
    <border diagonalUp="true" diagonalDown="true">
      <right style="thin">
        <color rgb="FF000000"/>
      </right>
      <top style="thin">
        <color rgb="FF000000"/>
      </top>
      <diagonal/>
    </border>
    <border diagonalUp="true" diagonalDown="true">
      <right style="thin">
        <color rgb="FF000000"/>
      </right>
      <bottom style="thin">
        <color rgb="FF000000"/>
      </bottom>
      <diagonal/>
    </border>
    <border/>
    <border diagonalUp="true" diagonalDown="true">
      <left style="thin">
        <color rgb="FF000000"/>
      </left>
      <right style="thin">
        <color rgb="FF000000"/>
      </right>
      <top style="thin">
        <color rgb="FF000000"/>
      </top>
      <diagonal/>
    </border>
    <border diagonalUp="true" diagonalDown="true">
      <left/>
      <right/>
      <top/>
      <bottom/>
      <diagonal/>
    </border>
    <border>
      <left style="thin">
        <color rgb="FF000000"/>
      </left>
      <top style="thin">
        <color rgb="FF000000"/>
      </top>
    </border>
    <border>
      <left style="thin">
        <color rgb="FF000000"/>
      </left>
    </border>
    <border>
      <top style="thin">
        <color rgb="FF000000"/>
      </top>
      <bottom style="thin">
        <color rgb="FF000000"/>
      </bottom>
    </border>
  </borders>
  <cellStyleXfs>
    <xf numFmtId="0" fontId="0" fillId="0" borderId="0" xfId="0">
      <alignment vertical="center"/>
    </xf>
  </cellStyleXfs>
  <cellXfs count="421">
    <xf numFmtId="0" fontId="0" fillId="0" borderId="0" xfId="0">
      <alignment vertical="center"/>
    </xf>
    <xf numFmtId="0" fontId="1" fillId="0" borderId="0" xfId="0">
      <alignment vertical="center"/>
    </xf>
    <xf fontId="0" fillId="0" borderId="0" xfId="0"/>
    <xf numFmtId="0" fontId="2" fillId="2" borderId="1" xfId="0">
      <alignment horizontal="center" vertical="center"/>
    </xf>
    <xf fontId="0" fillId="0" borderId="1" xfId="0"/>
    <xf numFmtId="9" fontId="3" fillId="3" borderId="2" xfId="0">
      <alignment horizontal="center" vertical="center"/>
    </xf>
    <xf fontId="0" fillId="0" borderId="3" xfId="0"/>
    <xf fontId="0" fillId="0" borderId="4" xfId="0"/>
    <xf numFmtId="0" fontId="2" fillId="4" borderId="1" xfId="0">
      <alignment horizontal="center" vertical="center"/>
    </xf>
    <xf numFmtId="0" fontId="2" fillId="2" borderId="1" xfId="0">
      <alignment horizontal="left" vertical="center"/>
    </xf>
    <xf fontId="4" fillId="2" borderId="1" xfId="0">
      <alignment horizontal="center" vertical="center"/>
    </xf>
    <xf numFmtId="0" fontId="2" fillId="2" borderId="1" xfId="0">
      <alignment horizontal="center" vertical="center" wrapText="true"/>
    </xf>
    <xf numFmtId="9" fontId="5" fillId="3" borderId="1" xfId="0">
      <alignment horizontal="center" vertical="center" wrapText="true"/>
    </xf>
    <xf numFmtId="9" fontId="5" fillId="3" borderId="1" xfId="0">
      <alignment horizontal="center" vertical="center"/>
    </xf>
    <xf numFmtId="300" fontId="5" fillId="3" borderId="1" xfId="0">
      <alignment horizontal="center" vertical="center"/>
    </xf>
    <xf fontId="6" fillId="4" borderId="1" xfId="0">
      <alignment horizontal="center" vertical="center"/>
    </xf>
    <xf numFmtId="0" fontId="7" fillId="0" borderId="1" xfId="0">
      <alignment horizontal="center" vertical="center" wrapText="true"/>
    </xf>
    <xf numFmtId="0" fontId="8" fillId="0" borderId="1" xfId="0">
      <alignment horizontal="center" vertical="center"/>
    </xf>
    <xf numFmtId="0" fontId="9" fillId="0" borderId="1" xfId="0">
      <alignment horizontal="left" vertical="center"/>
    </xf>
    <xf numFmtId="0" fontId="9" fillId="0" borderId="1" xfId="0"/>
    <xf numFmtId="0" fontId="10" fillId="5" borderId="1" xfId="0">
      <alignment horizontal="center" vertical="center"/>
    </xf>
    <xf fontId="11" fillId="0" borderId="1" xfId="0">
      <alignment vertical="center" wrapText="true"/>
    </xf>
    <xf numFmtId="9" fontId="12" fillId="0" borderId="1" xfId="0">
      <alignment horizontal="center" vertical="center"/>
    </xf>
    <xf numFmtId="300" fontId="12" fillId="0" borderId="1" xfId="0">
      <alignment horizontal="center" vertical="center"/>
    </xf>
    <xf numFmtId="0" fontId="0" fillId="0" borderId="1" xfId="0"/>
    <xf numFmtId="0" fontId="13" fillId="0" borderId="1" xfId="0"/>
    <xf numFmtId="0" fontId="14" fillId="0" borderId="1" xfId="0"/>
    <xf numFmtId="0" fontId="15" fillId="0" borderId="1" xfId="0"/>
    <xf numFmtId="0" fontId="16" fillId="0" borderId="1" xfId="0"/>
    <xf numFmtId="0" fontId="13" fillId="0" borderId="1" xfId="0">
      <alignment vertical="center" wrapText="true"/>
    </xf>
    <xf numFmtId="0" fontId="17" fillId="5" borderId="1" xfId="0">
      <alignment horizontal="center" vertical="center"/>
    </xf>
    <xf numFmtId="0" fontId="13" fillId="0" borderId="1" xfId="0">
      <alignment horizontal="left" vertical="center"/>
    </xf>
    <xf numFmtId="0" fontId="18" fillId="0" borderId="1" xfId="0">
      <alignment vertical="center" wrapText="true"/>
    </xf>
    <xf numFmtId="0" fontId="19" fillId="0" borderId="5" xfId="0">
      <alignment horizontal="left" vertical="center" wrapText="true"/>
    </xf>
    <xf numFmtId="0" fontId="20" fillId="0" borderId="1" xfId="0"/>
    <xf numFmtId="0" fontId="8" fillId="0" borderId="5" xfId="0">
      <alignment horizontal="center" vertical="center"/>
    </xf>
    <xf numFmtId="0" fontId="13" fillId="0" borderId="5" xfId="0">
      <alignment horizontal="left" vertical="center"/>
    </xf>
    <xf numFmtId="0" fontId="14" fillId="5" borderId="1" xfId="0"/>
    <xf fontId="0" fillId="0" borderId="6" xfId="0"/>
    <xf fontId="0" fillId="0" borderId="7" xfId="0"/>
    <xf numFmtId="0" fontId="21" fillId="5" borderId="1" xfId="0"/>
    <xf numFmtId="0" fontId="8" fillId="0" borderId="8" xfId="0">
      <alignment horizontal="center" vertical="center" wrapText="true"/>
    </xf>
    <xf fontId="0" fillId="0" borderId="9" xfId="0"/>
    <xf numFmtId="0" fontId="8" fillId="0" borderId="6" xfId="0">
      <alignment horizontal="center" vertical="center"/>
    </xf>
    <xf numFmtId="0" fontId="22" fillId="5" borderId="1" xfId="0">
      <alignment horizontal="center" vertical="center"/>
    </xf>
    <xf numFmtId="0" fontId="23" fillId="0" borderId="1" xfId="0"/>
    <xf numFmtId="0" fontId="19" fillId="0" borderId="5" xfId="0">
      <alignment horizontal="left" vertical="center"/>
    </xf>
    <xf numFmtId="0" fontId="10" fillId="0" borderId="1" xfId="0">
      <alignment horizontal="center" vertical="center"/>
    </xf>
    <xf numFmtId="0" fontId="24" fillId="0" borderId="1" xfId="0"/>
    <xf numFmtId="0" fontId="25" fillId="0" borderId="1" xfId="0">
      <alignment horizontal="center" vertical="center"/>
    </xf>
    <xf numFmtId="0" fontId="19" fillId="0" borderId="1" xfId="0">
      <alignment horizontal="left" vertical="center"/>
    </xf>
    <xf numFmtId="0" fontId="19" fillId="0" borderId="1" xfId="0">
      <alignment vertical="center" wrapText="true"/>
    </xf>
    <xf numFmtId="0" fontId="26" fillId="6" borderId="1" xfId="0">
      <alignment horizontal="center" vertical="center"/>
    </xf>
    <xf fontId="27" fillId="0" borderId="1" xfId="0"/>
    <xf numFmtId="0" fontId="28" fillId="0" borderId="1" xfId="0">
      <alignment horizontal="center" vertical="center"/>
    </xf>
    <xf numFmtId="0" fontId="29" fillId="0" borderId="1" xfId="0">
      <alignment vertical="center" wrapText="true"/>
    </xf>
    <xf numFmtId="9" fontId="30" fillId="0" borderId="1" xfId="0">
      <alignment horizontal="center" vertical="center"/>
    </xf>
    <xf numFmtId="300" fontId="30" fillId="0" borderId="1" xfId="0">
      <alignment horizontal="center" vertical="center"/>
    </xf>
    <xf numFmtId="0" fontId="31" fillId="0" borderId="1" xfId="0"/>
    <xf fontId="11" fillId="0" borderId="1" xfId="0"/>
    <xf numFmtId="49" fontId="18" fillId="0" borderId="1" xfId="0">
      <alignment vertical="center" wrapText="true"/>
    </xf>
    <xf numFmtId="0" fontId="11" fillId="0" borderId="1" xfId="0">
      <alignment vertical="center" wrapText="true"/>
    </xf>
    <xf numFmtId="0" fontId="25" fillId="0" borderId="5" xfId="0">
      <alignment horizontal="center" vertical="center"/>
    </xf>
    <xf numFmtId="0" fontId="25" fillId="0" borderId="6" xfId="0">
      <alignment horizontal="center" vertical="center"/>
    </xf>
    <xf numFmtId="0" fontId="8" fillId="0" borderId="9" xfId="0">
      <alignment horizontal="center" vertical="center" wrapText="true"/>
    </xf>
    <xf numFmtId="0" fontId="29" fillId="0" borderId="1" xfId="0">
      <alignment horizontal="left" vertical="center"/>
    </xf>
    <xf numFmtId="0" fontId="29" fillId="0" borderId="1" xfId="0"/>
    <xf numFmtId="0" fontId="28" fillId="5" borderId="1" xfId="0">
      <alignment horizontal="center" vertical="center"/>
    </xf>
    <xf numFmtId="0" fontId="32" fillId="0" borderId="1" xfId="0">
      <alignment vertical="center" wrapText="true"/>
    </xf>
    <xf numFmtId="0" fontId="33" fillId="0" borderId="1" xfId="0"/>
    <xf numFmtId="0" fontId="34" fillId="0" borderId="1" xfId="0"/>
    <xf fontId="31" fillId="0" borderId="1" xfId="0"/>
    <xf numFmtId="0" fontId="33" fillId="5" borderId="1" xfId="0"/>
    <xf numFmtId="0" fontId="35" fillId="0" borderId="1" xfId="0">
      <alignment horizontal="left" vertical="center"/>
    </xf>
    <xf numFmtId="49" fontId="32" fillId="0" borderId="1" xfId="0"/>
    <xf numFmtId="0" fontId="36" fillId="0" borderId="1" xfId="0"/>
    <xf numFmtId="0" fontId="11" fillId="0" borderId="1" xfId="0">
      <alignment horizontal="left" vertical="center"/>
    </xf>
    <xf numFmtId="0" fontId="27" fillId="0" borderId="1" xfId="0">
      <alignment horizontal="left" vertical="center" wrapText="true"/>
    </xf>
    <xf numFmtId="0" fontId="32" fillId="0" borderId="1" xfId="0">
      <alignment horizontal="left" vertical="center" wrapText="true"/>
    </xf>
    <xf numFmtId="0" fontId="8" fillId="0" borderId="1" xfId="0">
      <alignment horizontal="center" vertical="center" wrapText="true"/>
    </xf>
    <xf numFmtId="0" fontId="9" fillId="0" borderId="5" xfId="0">
      <alignment horizontal="left" vertical="center"/>
    </xf>
    <xf numFmtId="0" fontId="10" fillId="5" borderId="10" xfId="0">
      <alignment horizontal="center" vertical="center"/>
    </xf>
    <xf numFmtId="0" fontId="10" fillId="0" borderId="10" xfId="0">
      <alignment horizontal="center" vertical="center"/>
    </xf>
    <xf fontId="0" fillId="0" borderId="5" xfId="0"/>
    <xf fontId="27" fillId="0" borderId="5" xfId="0"/>
    <xf numFmtId="0" fontId="28" fillId="0" borderId="10" xfId="0">
      <alignment horizontal="center" vertical="center"/>
    </xf>
    <xf numFmtId="0" fontId="37" fillId="0" borderId="1" xfId="0"/>
    <xf numFmtId="0" fontId="10" fillId="5" borderId="11" xfId="0">
      <alignment horizontal="center" vertical="center"/>
    </xf>
    <xf numFmtId="0" fontId="10" fillId="0" borderId="12" xfId="0">
      <alignment horizontal="center" vertical="center"/>
    </xf>
    <xf numFmtId="0" fontId="26" fillId="7" borderId="11" xfId="0">
      <alignment horizontal="center" vertical="center"/>
    </xf>
    <xf numFmtId="0" fontId="38" fillId="0" borderId="1" xfId="0"/>
    <xf numFmtId="0" fontId="13" fillId="0" borderId="5" xfId="0"/>
    <xf numFmtId="0" fontId="8" fillId="0" borderId="13" xfId="0">
      <alignment horizontal="center" vertical="center" wrapText="true"/>
    </xf>
    <xf numFmtId="0" fontId="8" fillId="0" borderId="14" xfId="0">
      <alignment horizontal="center" vertical="center"/>
    </xf>
    <xf numFmtId="0" fontId="10" fillId="5" borderId="12" xfId="0">
      <alignment horizontal="center" vertical="center"/>
    </xf>
    <xf fontId="0" fillId="0" borderId="14" xfId="0"/>
    <xf numFmtId="0" fontId="26" fillId="6" borderId="12" xfId="0">
      <alignment horizontal="center" vertical="center"/>
    </xf>
    <xf numFmtId="0" fontId="26" fillId="6" borderId="15" xfId="0">
      <alignment horizontal="center" vertical="center"/>
    </xf>
    <xf fontId="11" fillId="0" borderId="5" xfId="0">
      <alignment vertical="center" wrapText="true"/>
    </xf>
    <xf numFmtId="0" fontId="10" fillId="5" borderId="15" xfId="0">
      <alignment horizontal="center" vertical="center"/>
    </xf>
    <xf numFmtId="0" fontId="13" fillId="0" borderId="5" xfId="0">
      <alignment vertical="center" wrapText="true"/>
    </xf>
    <xf numFmtId="0" fontId="13" fillId="0" borderId="1" xfId="0">
      <alignment horizontal="center" vertical="center"/>
    </xf>
    <xf numFmtId="0" fontId="13" fillId="0" borderId="4" xfId="0">
      <alignment horizontal="left" vertical="center"/>
    </xf>
    <xf numFmtId="0" fontId="13" fillId="0" borderId="7" xfId="0"/>
    <xf numFmtId="0" fontId="13" fillId="0" borderId="11" xfId="0">
      <alignment horizontal="left" vertical="center"/>
    </xf>
    <xf numFmtId="0" fontId="11" fillId="0" borderId="4" xfId="0">
      <alignment horizontal="left" vertical="center"/>
    </xf>
    <xf fontId="11" fillId="0" borderId="7" xfId="0"/>
    <xf numFmtId="0" fontId="10" fillId="5" borderId="16" xfId="0">
      <alignment horizontal="center" vertical="center"/>
    </xf>
    <xf numFmtId="0" fontId="11" fillId="0" borderId="7" xfId="0">
      <alignment vertical="center" wrapText="true"/>
    </xf>
    <xf numFmtId="0" fontId="13" fillId="0" borderId="6" xfId="0">
      <alignment horizontal="left" vertical="center"/>
    </xf>
    <xf numFmtId="0" fontId="26" fillId="6" borderId="11" xfId="0">
      <alignment horizontal="center" vertical="center"/>
    </xf>
    <xf numFmtId="0" fontId="8" fillId="0" borderId="5" xfId="0">
      <alignment horizontal="center" vertical="center" wrapText="true"/>
    </xf>
    <xf numFmtId="0" fontId="28" fillId="0" borderId="11" xfId="0">
      <alignment horizontal="center" vertical="center"/>
    </xf>
    <xf numFmtId="0" fontId="39" fillId="5" borderId="1" xfId="0"/>
    <xf numFmtId="0" fontId="10" fillId="0" borderId="11" xfId="0">
      <alignment horizontal="center" vertical="center"/>
    </xf>
    <xf numFmtId="0" fontId="28" fillId="5" borderId="11" xfId="0">
      <alignment horizontal="center" vertical="center"/>
    </xf>
    <xf numFmtId="0" fontId="40" fillId="5" borderId="12" xfId="0">
      <alignment horizontal="center" vertical="center"/>
    </xf>
    <xf numFmtId="9" fontId="41" fillId="0" borderId="1" xfId="0">
      <alignment horizontal="center" vertical="center"/>
    </xf>
    <xf numFmtId="300" fontId="41" fillId="0" borderId="1" xfId="0">
      <alignment horizontal="center" vertical="center"/>
    </xf>
    <xf numFmtId="0" fontId="42" fillId="0" borderId="1" xfId="0"/>
    <xf fontId="42" fillId="0" borderId="1" xfId="0"/>
    <xf fontId="19" fillId="0" borderId="1" xfId="0">
      <alignment vertical="center" wrapText="true"/>
    </xf>
    <xf fontId="43" fillId="0" borderId="0" xfId="0">
      <alignment horizontal="center" vertical="center"/>
    </xf>
    <xf fontId="44" fillId="0" borderId="0" xfId="0">
      <alignment horizontal="left" vertical="center"/>
    </xf>
    <xf fontId="44" fillId="0" borderId="0" xfId="0"/>
    <xf fontId="10" fillId="0" borderId="0" xfId="0">
      <alignment horizontal="center" vertical="center"/>
    </xf>
    <xf fontId="44" fillId="0" borderId="0" xfId="0">
      <alignment vertical="center" wrapText="true"/>
    </xf>
    <xf numFmtId="9" fontId="12" fillId="0" borderId="0" xfId="0">
      <alignment horizontal="center" vertical="center"/>
    </xf>
    <xf numFmtId="300" fontId="12" fillId="0" borderId="0" xfId="0">
      <alignment horizontal="center" vertical="center"/>
    </xf>
    <xf numFmtId="0" fontId="45" fillId="0" borderId="1" xfId="0"/>
    <xf numFmtId="0" fontId="46" fillId="0" borderId="1" xfId="0"/>
    <xf numFmtId="0" fontId="45" fillId="0" borderId="1" xfId="0">
      <alignment vertical="center" wrapText="true"/>
    </xf>
    <xf fontId="47" fillId="0" borderId="0" xfId="0"/>
    <xf numFmtId="0" fontId="48" fillId="5" borderId="7" xfId="0"/>
    <xf numFmtId="0" fontId="48" fillId="5" borderId="7" xfId="0">
      <alignment vertical="center" wrapText="true"/>
    </xf>
    <xf numFmtId="0" fontId="48" fillId="5" borderId="4" xfId="0">
      <alignment vertical="center" wrapText="true"/>
    </xf>
    <xf fontId="49" fillId="0" borderId="0" xfId="0"/>
    <xf numFmtId="0" fontId="50" fillId="8" borderId="1" xfId="0"/>
    <xf numFmtId="0" fontId="50" fillId="8" borderId="1" xfId="0">
      <alignment vertical="center" wrapText="true"/>
    </xf>
    <xf numFmtId="0" fontId="51" fillId="8" borderId="1" xfId="0"/>
    <xf fontId="52" fillId="8" borderId="1" xfId="0"/>
    <xf numFmtId="0" fontId="52" fillId="0" borderId="4" xfId="0">
      <alignment vertical="center" wrapText="true"/>
    </xf>
    <xf numFmtId="0" fontId="53" fillId="8" borderId="2" xfId="0"/>
    <xf numFmtId="0" fontId="53" fillId="8" borderId="2" xfId="0">
      <alignment vertical="center" wrapText="true"/>
    </xf>
    <xf numFmtId="0" fontId="50" fillId="8" borderId="7" xfId="0">
      <alignment vertical="center" wrapText="true"/>
    </xf>
    <xf numFmtId="0" fontId="49" fillId="8" borderId="2" xfId="0"/>
    <xf fontId="49" fillId="0" borderId="1" xfId="0">
      <alignment vertical="center" wrapText="true"/>
    </xf>
    <xf numFmtId="0" fontId="50" fillId="9" borderId="14" xfId="0"/>
    <xf numFmtId="0" fontId="52" fillId="9" borderId="1" xfId="0"/>
    <xf fontId="49" fillId="9" borderId="14" xfId="0"/>
    <xf numFmtId="0" fontId="50" fillId="10" borderId="14" xfId="0"/>
    <xf numFmtId="0" fontId="50" fillId="10" borderId="14" xfId="0">
      <alignment vertical="center" wrapText="true"/>
    </xf>
    <xf numFmtId="0" fontId="51" fillId="10" borderId="1" xfId="0">
      <alignment vertical="center" wrapText="true"/>
    </xf>
    <xf fontId="52" fillId="10" borderId="14" xfId="0"/>
    <xf numFmtId="0" fontId="54" fillId="0" borderId="1" xfId="0">
      <alignment vertical="center" wrapText="true"/>
    </xf>
    <xf numFmtId="0" fontId="50" fillId="10" borderId="1" xfId="0">
      <alignment vertical="center" wrapText="true"/>
    </xf>
    <xf fontId="49" fillId="10" borderId="14" xfId="0"/>
    <xf numFmtId="0" fontId="49" fillId="0" borderId="1" xfId="0">
      <alignment vertical="center" wrapText="true"/>
    </xf>
    <xf numFmtId="0" fontId="51" fillId="10" borderId="1" xfId="0"/>
    <xf numFmtId="0" fontId="50" fillId="11" borderId="14" xfId="0"/>
    <xf numFmtId="0" fontId="50" fillId="11" borderId="14" xfId="0">
      <alignment vertical="center" wrapText="true"/>
    </xf>
    <xf numFmtId="0" fontId="53" fillId="11" borderId="1" xfId="0">
      <alignment vertical="center" wrapText="true"/>
    </xf>
    <xf fontId="55" fillId="0" borderId="1" xfId="0">
      <alignment vertical="center" wrapText="true"/>
    </xf>
    <xf fontId="49" fillId="11" borderId="1" xfId="0"/>
    <xf fontId="49" fillId="11" borderId="14" xfId="0"/>
    <xf numFmtId="0" fontId="52" fillId="0" borderId="1" xfId="0">
      <alignment vertical="center" wrapText="true"/>
    </xf>
    <xf numFmtId="0" fontId="52" fillId="11" borderId="1" xfId="0">
      <alignment vertical="center" wrapText="true"/>
    </xf>
    <xf fontId="52" fillId="11" borderId="14" xfId="0"/>
    <xf fontId="49" fillId="0" borderId="14" xfId="0"/>
    <xf fontId="49" fillId="0" borderId="1" xfId="0"/>
    <xf fontId="49" fillId="0" borderId="0" xfId="0">
      <alignment vertical="center" wrapText="true"/>
    </xf>
    <xf numFmtId="0" fontId="56" fillId="0" borderId="0" xfId="0"/>
    <xf fontId="57" fillId="0" borderId="0" xfId="0"/>
    <xf numFmtId="0" fontId="24" fillId="0" borderId="0" xfId="0"/>
    <xf numFmtId="9" fontId="8" fillId="3" borderId="1" xfId="0">
      <alignment horizontal="center" vertical="center"/>
    </xf>
    <xf fontId="0" fillId="2" borderId="1" xfId="0">
      <alignment horizontal="center" vertical="center"/>
    </xf>
    <xf numFmtId="0" fontId="2" fillId="2" borderId="1" xfId="0">
      <alignment horizontal="center" vertical="center" wrapText="false"/>
    </xf>
    <xf numFmtId="300" fontId="8" fillId="3" borderId="1" xfId="0">
      <alignment horizontal="center" vertical="center"/>
    </xf>
    <xf numFmtId="0" fontId="58" fillId="5" borderId="1" xfId="0">
      <alignment horizontal="center" vertical="center"/>
    </xf>
    <xf fontId="11" fillId="0" borderId="1" xfId="0">
      <alignment vertical="center" wrapText="false"/>
    </xf>
    <xf numFmtId="9" fontId="11" fillId="0" borderId="1" xfId="0">
      <alignment horizontal="center" vertical="center"/>
    </xf>
    <xf numFmtId="300" fontId="11" fillId="0" borderId="1" xfId="0">
      <alignment horizontal="center" vertical="center"/>
    </xf>
    <xf numFmtId="0" fontId="18" fillId="0" borderId="1" xfId="0">
      <alignment vertical="center" wrapText="false"/>
    </xf>
    <xf numFmtId="0" fontId="13" fillId="0" borderId="1" xfId="0">
      <alignment vertical="center" wrapText="false"/>
    </xf>
    <xf numFmtId="0" fontId="19" fillId="0" borderId="5" xfId="0"/>
    <xf numFmtId="0" fontId="58" fillId="0" borderId="1" xfId="0">
      <alignment horizontal="center" vertical="center"/>
    </xf>
    <xf numFmtId="0" fontId="19" fillId="0" borderId="1" xfId="0"/>
    <xf numFmtId="0" fontId="59" fillId="6" borderId="1" xfId="0">
      <alignment horizontal="center" vertical="center"/>
    </xf>
    <xf numFmtId="0" fontId="24" fillId="5" borderId="1" xfId="0">
      <alignment horizontal="center" vertical="center"/>
    </xf>
    <xf numFmtId="0" fontId="58" fillId="5" borderId="10" xfId="0">
      <alignment horizontal="center" vertical="center"/>
    </xf>
    <xf numFmtId="0" fontId="58" fillId="0" borderId="10" xfId="0">
      <alignment horizontal="center" vertical="center"/>
    </xf>
    <xf fontId="11" fillId="0" borderId="5" xfId="0"/>
    <xf numFmtId="0" fontId="58" fillId="5" borderId="11" xfId="0">
      <alignment horizontal="center" vertical="center"/>
    </xf>
    <xf numFmtId="0" fontId="58" fillId="0" borderId="12" xfId="0">
      <alignment horizontal="center" vertical="center"/>
    </xf>
    <xf numFmtId="0" fontId="59" fillId="7" borderId="11" xfId="0">
      <alignment horizontal="center" vertical="center"/>
    </xf>
    <xf numFmtId="0" fontId="9" fillId="0" borderId="14" xfId="0"/>
    <xf numFmtId="0" fontId="13" fillId="0" borderId="14" xfId="0"/>
    <xf fontId="11" fillId="0" borderId="11" xfId="0"/>
    <xf numFmtId="0" fontId="58" fillId="5" borderId="12" xfId="0">
      <alignment horizontal="center" vertical="center"/>
    </xf>
    <xf numFmtId="0" fontId="59" fillId="6" borderId="12" xfId="0">
      <alignment horizontal="center" vertical="center"/>
    </xf>
    <xf numFmtId="0" fontId="13" fillId="0" borderId="11" xfId="0"/>
    <xf numFmtId="0" fontId="11" fillId="0" borderId="11" xfId="0"/>
    <xf numFmtId="0" fontId="59" fillId="6" borderId="11" xfId="0">
      <alignment horizontal="center" vertical="center"/>
    </xf>
    <xf numFmtId="0" fontId="58" fillId="0" borderId="11" xfId="0">
      <alignment horizontal="center" vertical="center"/>
    </xf>
    <xf numFmtId="0" fontId="19" fillId="0" borderId="1" xfId="0">
      <alignment vertical="center" wrapText="false"/>
    </xf>
    <xf fontId="58" fillId="0" borderId="0" xfId="0">
      <alignment horizontal="center" vertical="center"/>
    </xf>
    <xf fontId="44" fillId="0" borderId="0" xfId="0">
      <alignment vertical="center" wrapText="false"/>
    </xf>
    <xf numFmtId="9" fontId="44" fillId="0" borderId="0" xfId="0">
      <alignment horizontal="center" vertical="center"/>
    </xf>
    <xf numFmtId="300" fontId="44" fillId="0" borderId="0" xfId="0">
      <alignment horizontal="center" vertical="center"/>
    </xf>
    <xf numFmtId="300" fontId="5" fillId="3" borderId="1" xfId="0">
      <alignment horizontal="center" vertical="center" wrapText="true"/>
    </xf>
    <xf numFmtId="9" fontId="8" fillId="0" borderId="1" xfId="0">
      <alignment horizontal="center" vertical="center" wrapText="true"/>
    </xf>
    <xf numFmtId="9" fontId="8" fillId="0" borderId="1" xfId="0">
      <alignment horizontal="center" vertical="center"/>
    </xf>
    <xf numFmtId="9" fontId="9" fillId="0" borderId="1" xfId="0">
      <alignment horizontal="center" vertical="center"/>
    </xf>
    <xf numFmtId="0" fontId="60" fillId="0" borderId="1" xfId="0"/>
    <xf numFmtId="0" fontId="61" fillId="0" borderId="1" xfId="0"/>
    <xf numFmtId="0" fontId="62" fillId="0" borderId="1" xfId="0"/>
    <xf numFmtId="0" fontId="60" fillId="12" borderId="1" xfId="0"/>
    <xf numFmtId="9" fontId="11" fillId="12" borderId="1" xfId="0">
      <alignment horizontal="center" vertical="center"/>
    </xf>
    <xf fontId="0" fillId="12" borderId="1" xfId="0"/>
    <xf numFmtId="9" fontId="19" fillId="0" borderId="1" xfId="0">
      <alignment horizontal="center" vertical="center"/>
    </xf>
    <xf numFmtId="0" fontId="13" fillId="0" borderId="5" xfId="0">
      <alignment horizontal="left" vertical="center" wrapText="true"/>
    </xf>
    <xf numFmtId="9" fontId="19" fillId="0" borderId="5" xfId="0">
      <alignment horizontal="center" vertical="center" wrapText="true"/>
    </xf>
    <xf numFmtId="0" fontId="63" fillId="0" borderId="1" xfId="0">
      <alignment vertical="center" wrapText="true"/>
    </xf>
    <xf numFmtId="0" fontId="61" fillId="12" borderId="1" xfId="0"/>
    <xf numFmtId="0" fontId="61" fillId="13" borderId="1" xfId="0"/>
    <xf numFmtId="9" fontId="13" fillId="12" borderId="1" xfId="0">
      <alignment horizontal="center" vertical="center"/>
    </xf>
    <xf numFmtId="0" fontId="64" fillId="0" borderId="5" xfId="0">
      <alignment horizontal="center" vertical="center"/>
    </xf>
    <xf numFmtId="9" fontId="8" fillId="0" borderId="5" xfId="0">
      <alignment horizontal="center" vertical="center"/>
    </xf>
    <xf numFmtId="9" fontId="13" fillId="0" borderId="5" xfId="0">
      <alignment horizontal="center" vertical="center"/>
    </xf>
    <xf numFmtId="0" fontId="61" fillId="5" borderId="1" xfId="0"/>
    <xf numFmtId="9" fontId="13" fillId="12" borderId="5" xfId="0">
      <alignment horizontal="center" vertical="center"/>
    </xf>
    <xf numFmtId="0" fontId="13" fillId="12" borderId="6" xfId="0">
      <alignment horizontal="left" vertical="center"/>
    </xf>
    <xf numFmtId="49" fontId="65" fillId="0" borderId="1" xfId="0">
      <alignment vertical="center" wrapText="true"/>
    </xf>
    <xf fontId="0" fillId="12" borderId="7" xfId="0"/>
    <xf numFmtId="9" fontId="8" fillId="0" borderId="8" xfId="0">
      <alignment horizontal="center" vertical="center" wrapText="true"/>
    </xf>
    <xf numFmtId="9" fontId="19" fillId="0" borderId="5" xfId="0">
      <alignment horizontal="center" vertical="center"/>
    </xf>
    <xf numFmtId="9" fontId="25" fillId="0" borderId="1" xfId="0">
      <alignment horizontal="center" vertical="center"/>
    </xf>
    <xf numFmtId="9" fontId="13" fillId="0" borderId="1" xfId="0">
      <alignment horizontal="center" vertical="center"/>
    </xf>
    <xf numFmtId="0" fontId="66" fillId="0" borderId="8" xfId="0">
      <alignment horizontal="center" vertical="center" wrapText="true"/>
    </xf>
    <xf numFmtId="0" fontId="66" fillId="0" borderId="14" xfId="0">
      <alignment horizontal="center" vertical="center"/>
    </xf>
    <xf numFmtId="0" fontId="67" fillId="0" borderId="1" xfId="0">
      <alignment horizontal="left" vertical="center"/>
    </xf>
    <xf numFmtId="0" fontId="67" fillId="0" borderId="11" xfId="0"/>
    <xf numFmtId="0" fontId="68" fillId="5" borderId="1" xfId="0">
      <alignment horizontal="center" vertical="center"/>
    </xf>
    <xf numFmtId="0" fontId="67" fillId="0" borderId="1" xfId="0">
      <alignment vertical="center" wrapText="true"/>
    </xf>
    <xf numFmtId="9" fontId="66" fillId="0" borderId="8" xfId="0">
      <alignment horizontal="center" vertical="center" wrapText="true"/>
    </xf>
    <xf numFmtId="9" fontId="66" fillId="0" borderId="1" xfId="0">
      <alignment horizontal="center" vertical="center"/>
    </xf>
    <xf fontId="0" fillId="0" borderId="17" xfId="0"/>
    <xf numFmtId="300" fontId="69" fillId="0" borderId="1" xfId="0">
      <alignment horizontal="center" vertical="center"/>
    </xf>
    <xf numFmtId="9" fontId="69" fillId="0" borderId="1" xfId="0">
      <alignment horizontal="center" vertical="center"/>
    </xf>
    <xf numFmtId="0" fontId="70" fillId="0" borderId="1" xfId="0"/>
    <xf numFmtId="0" fontId="70" fillId="5" borderId="1" xfId="0"/>
    <xf fontId="0" fillId="12" borderId="6" xfId="0"/>
    <xf numFmtId="0" fontId="71" fillId="0" borderId="1" xfId="0">
      <alignment vertical="center" wrapText="true"/>
    </xf>
    <xf numFmtId="9" fontId="25" fillId="0" borderId="5" xfId="0">
      <alignment horizontal="center" vertical="center"/>
    </xf>
    <xf numFmtId="0" fontId="72" fillId="12" borderId="1" xfId="0"/>
    <xf numFmtId="9" fontId="8" fillId="12" borderId="5" xfId="0">
      <alignment horizontal="center" vertical="center"/>
    </xf>
    <xf numFmtId="9" fontId="19" fillId="12" borderId="1" xfId="0">
      <alignment horizontal="center" vertical="center"/>
    </xf>
    <xf numFmtId="0" fontId="62" fillId="12" borderId="1" xfId="0"/>
    <xf numFmtId="9" fontId="8" fillId="0" borderId="5" xfId="0">
      <alignment horizontal="center" vertical="center" wrapText="true"/>
    </xf>
    <xf numFmtId="9" fontId="9" fillId="0" borderId="5" xfId="0">
      <alignment horizontal="center" vertical="center"/>
    </xf>
    <xf numFmtId="300" fontId="12" fillId="0" borderId="11" xfId="0">
      <alignment horizontal="center" vertical="center"/>
    </xf>
    <xf numFmtId="9" fontId="9" fillId="12" borderId="1" xfId="0">
      <alignment horizontal="center" vertical="center"/>
    </xf>
    <xf numFmtId="9" fontId="8" fillId="0" borderId="14" xfId="0">
      <alignment horizontal="center" vertical="center" wrapText="true"/>
    </xf>
    <xf numFmtId="9" fontId="7" fillId="0" borderId="8" xfId="0">
      <alignment horizontal="center" vertical="center" wrapText="true"/>
    </xf>
    <xf numFmtId="9" fontId="8" fillId="0" borderId="14" xfId="0">
      <alignment horizontal="center" vertical="center"/>
    </xf>
    <xf numFmtId="0" fontId="13" fillId="0" borderId="5" xfId="0">
      <alignment horizontal="center" vertical="center"/>
    </xf>
    <xf numFmtId="0" fontId="13" fillId="0" borderId="9" xfId="0">
      <alignment horizontal="left" vertical="center"/>
    </xf>
    <xf numFmtId="9" fontId="19" fillId="12" borderId="5" xfId="0">
      <alignment horizontal="center" vertical="center"/>
    </xf>
    <xf numFmtId="0" fontId="19" fillId="0" borderId="1" xfId="0">
      <alignment horizontal="center" vertical="center"/>
    </xf>
    <xf numFmtId="0" fontId="13" fillId="0" borderId="8" xfId="0"/>
    <xf numFmtId="0" fontId="10" fillId="5" borderId="18" xfId="0">
      <alignment horizontal="center" vertical="center"/>
    </xf>
    <xf numFmtId="49" fontId="13" fillId="0" borderId="1" xfId="0">
      <alignment vertical="center" wrapText="true"/>
    </xf>
    <xf numFmtId="0" fontId="13" fillId="0" borderId="7" xfId="0">
      <alignment vertical="center" wrapText="true"/>
    </xf>
    <xf fontId="11" fillId="0" borderId="11" xfId="0">
      <alignment vertical="center" wrapText="true"/>
    </xf>
    <xf numFmtId="0" fontId="13" fillId="0" borderId="11" xfId="0">
      <alignment vertical="center" wrapText="true"/>
    </xf>
    <xf numFmtId="0" fontId="13" fillId="0" borderId="7" xfId="0">
      <alignment horizontal="center" vertical="center"/>
    </xf>
    <xf numFmtId="0" fontId="26" fillId="7" borderId="12" xfId="0">
      <alignment horizontal="center" vertical="center"/>
    </xf>
    <xf numFmtId="9" fontId="13" fillId="0" borderId="7" xfId="0">
      <alignment horizontal="center" vertical="center"/>
    </xf>
    <xf numFmtId="0" fontId="8" fillId="0" borderId="7" xfId="0">
      <alignment horizontal="center" vertical="center" wrapText="true"/>
    </xf>
    <xf numFmtId="9" fontId="8" fillId="0" borderId="7" xfId="0">
      <alignment horizontal="center" vertical="center" wrapText="true"/>
    </xf>
    <xf numFmtId="0" fontId="10" fillId="5" borderId="4" xfId="0">
      <alignment horizontal="center" vertical="center"/>
    </xf>
    <xf numFmtId="0" fontId="73" fillId="0" borderId="1" xfId="0"/>
    <xf numFmtId="0" fontId="60" fillId="5" borderId="1" xfId="0"/>
    <xf numFmtId="0" fontId="74" fillId="0" borderId="0" xfId="0"/>
    <xf numFmtId="0" fontId="74" fillId="0" borderId="0" xfId="0">
      <alignment vertical="center" wrapText="true"/>
    </xf>
    <xf numFmtId="0" fontId="74" fillId="0" borderId="0" xfId="0">
      <alignment horizontal="center" vertical="center"/>
    </xf>
    <xf fontId="0" fillId="0" borderId="0" xfId="0">
      <alignment horizontal="center" vertical="center"/>
    </xf>
    <xf numFmtId="0" fontId="75" fillId="0" borderId="0" xfId="0">
      <alignment vertical="center" wrapText="true"/>
    </xf>
    <xf numFmtId="0" fontId="75" fillId="0" borderId="0" xfId="0"/>
    <xf fontId="43" fillId="0" borderId="0" xfId="0"/>
    <xf numFmtId="0" fontId="7" fillId="0" borderId="0" xfId="0">
      <alignment horizontal="center" vertical="center"/>
    </xf>
    <xf numFmtId="0" fontId="7" fillId="0" borderId="0" xfId="0">
      <alignment horizontal="left" vertical="center" wrapText="true"/>
    </xf>
    <xf fontId="76" fillId="0" borderId="0" xfId="0">
      <alignment horizontal="left" vertical="center"/>
    </xf>
    <xf numFmtId="0" fontId="77" fillId="14" borderId="0" xfId="0">
      <alignment vertical="center" wrapText="true"/>
    </xf>
    <xf numFmtId="0" fontId="52" fillId="0" borderId="19" xfId="0">
      <alignment vertical="center" wrapText="true"/>
    </xf>
    <xf numFmtId="0" fontId="78" fillId="0" borderId="0" xfId="0"/>
    <xf numFmtId="0" fontId="79" fillId="0" borderId="19" xfId="0">
      <alignment vertical="center" wrapText="true"/>
    </xf>
    <xf fontId="80" fillId="0" borderId="0" xfId="0"/>
    <xf numFmtId="0" fontId="81" fillId="0" borderId="0" xfId="0"/>
    <xf fontId="80" fillId="0" borderId="0" xfId="0">
      <alignment horizontal="left" vertical="center"/>
    </xf>
    <xf numFmtId="0" fontId="77" fillId="15" borderId="0" xfId="0"/>
    <xf numFmtId="0" fontId="50" fillId="0" borderId="19" xfId="0">
      <alignment vertical="center" wrapText="true"/>
    </xf>
    <xf numFmtId="0" fontId="82" fillId="0" borderId="0" xfId="0"/>
    <xf numFmtId="0" fontId="83" fillId="0" borderId="19" xfId="0">
      <alignment vertical="center" wrapText="true"/>
    </xf>
    <xf numFmtId="0" fontId="77" fillId="16" borderId="0" xfId="0"/>
    <xf numFmtId="0" fontId="84" fillId="0" borderId="0" xfId="0"/>
    <xf numFmtId="0" fontId="77" fillId="17" borderId="0" xfId="0"/>
    <xf numFmtId="0" fontId="85" fillId="0" borderId="0" xfId="0"/>
    <xf numFmtId="0" fontId="86" fillId="18" borderId="0" xfId="0"/>
    <xf numFmtId="0" fontId="87" fillId="0" borderId="19" xfId="0">
      <alignment vertical="center" wrapText="true"/>
    </xf>
    <xf numFmtId="0" fontId="88" fillId="0" borderId="0" xfId="0"/>
    <xf fontId="89" fillId="5" borderId="0" xfId="0">
      <alignment horizontal="center" vertical="center"/>
    </xf>
    <xf fontId="90" fillId="0" borderId="0" xfId="0"/>
    <xf fontId="80" fillId="0" borderId="0" xfId="0">
      <alignment vertical="center" wrapText="true"/>
    </xf>
    <xf fontId="91" fillId="0" borderId="0" xfId="0"/>
    <xf fontId="92" fillId="0" borderId="0" xfId="0"/>
    <xf numFmtId="0" fontId="93" fillId="0" borderId="0" xfId="0"/>
    <xf numFmtId="0" fontId="77" fillId="0" borderId="0" xfId="0"/>
    <xf numFmtId="0" fontId="81" fillId="0" borderId="0" xfId="0">
      <alignment vertical="center" wrapText="true"/>
    </xf>
    <xf fontId="94" fillId="0" borderId="0" xfId="0"/>
    <xf fontId="0" fillId="0" borderId="0" xfId="0">
      <alignment vertical="center" wrapText="true"/>
    </xf>
    <xf numFmtId="0" fontId="24" fillId="0" borderId="0" xfId="0">
      <alignment vertical="center" wrapText="true"/>
    </xf>
    <xf fontId="44" fillId="5" borderId="19" xfId="0">
      <alignment horizontal="center" vertical="center"/>
    </xf>
    <xf numFmtId="0" fontId="95" fillId="0" borderId="0" xfId="0"/>
    <xf fontId="44" fillId="5" borderId="0" xfId="0">
      <alignment horizontal="center" vertical="center"/>
    </xf>
    <xf fontId="44" fillId="0" borderId="19" xfId="0">
      <alignment horizontal="center" vertical="center"/>
    </xf>
    <xf fontId="4" fillId="0" borderId="0" xfId="0"/>
    <xf numFmtId="9" fontId="8" fillId="12" borderId="1" xfId="0">
      <alignment horizontal="center" vertical="center" wrapText="true"/>
    </xf>
    <xf numFmtId="0" fontId="2" fillId="2" borderId="14" xfId="0">
      <alignment horizontal="center" vertical="center" wrapText="true"/>
    </xf>
    <xf numFmtId="9" fontId="11" fillId="0" borderId="20" xfId="0">
      <alignment horizontal="center" vertical="center"/>
    </xf>
    <xf fontId="6" fillId="0" borderId="1" xfId="0"/>
    <xf fontId="0" fillId="0" borderId="21" xfId="0"/>
    <xf fontId="94" fillId="0" borderId="1" xfId="0"/>
    <xf fontId="0" fillId="0" borderId="2" xfId="0"/>
    <xf numFmtId="0" fontId="13" fillId="0" borderId="14" xfId="0">
      <alignment vertical="center" wrapText="true"/>
    </xf>
    <xf numFmtId="0" fontId="13" fillId="0" borderId="7" xfId="0">
      <alignment horizontal="left" vertical="center" wrapText="true"/>
    </xf>
    <xf numFmtId="0" fontId="13" fillId="0" borderId="7" xfId="0">
      <alignment horizontal="left" vertical="center"/>
    </xf>
    <xf numFmtId="0" fontId="71" fillId="0" borderId="14" xfId="0">
      <alignment vertical="center" wrapText="true"/>
    </xf>
    <xf numFmtId="0" fontId="13" fillId="0" borderId="1" xfId="0">
      <alignment horizontal="left" vertical="center" wrapText="true"/>
    </xf>
    <xf fontId="11" fillId="0" borderId="14" xfId="0">
      <alignment vertical="center" wrapText="true"/>
    </xf>
    <xf numFmtId="0" fontId="13" fillId="0" borderId="20" xfId="0">
      <alignment horizontal="left" vertical="center" wrapText="true"/>
    </xf>
    <xf numFmtId="0" fontId="96" fillId="0" borderId="20" xfId="0">
      <alignment horizontal="left" vertical="center" wrapText="true"/>
    </xf>
    <xf numFmtId="0" fontId="96" fillId="0" borderId="1" xfId="0">
      <alignment horizontal="left" vertical="center"/>
    </xf>
    <xf numFmtId="0" fontId="13" fillId="0" borderId="20" xfId="0">
      <alignment vertical="center" wrapText="true"/>
    </xf>
    <xf numFmtId="0" fontId="13" fillId="0" borderId="14" xfId="0">
      <alignment horizontal="left" vertical="center"/>
    </xf>
    <xf numFmtId="0" fontId="96" fillId="0" borderId="14" xfId="0">
      <alignment horizontal="left" vertical="center" wrapText="true"/>
    </xf>
    <xf numFmtId="0" fontId="13" fillId="0" borderId="21" xfId="0">
      <alignment horizontal="left" vertical="center"/>
    </xf>
    <xf numFmtId="0" fontId="13" fillId="0" borderId="22" xfId="0">
      <alignment vertical="center" wrapText="true"/>
    </xf>
    <xf numFmtId="0" fontId="13" fillId="0" borderId="14" xfId="0">
      <alignment horizontal="left" vertical="center" wrapText="true"/>
    </xf>
    <xf numFmtId="0" fontId="96" fillId="0" borderId="5" xfId="0"/>
    <xf numFmtId="0" fontId="96" fillId="0" borderId="1" xfId="0">
      <alignment horizontal="left" vertical="center" wrapText="true"/>
    </xf>
    <xf fontId="97" fillId="0" borderId="1" xfId="0"/>
    <xf numFmtId="0" fontId="98" fillId="0" borderId="1" xfId="0">
      <alignment horizontal="left" vertical="center"/>
    </xf>
    <xf fontId="99" fillId="0" borderId="1" xfId="0"/>
    <xf numFmtId="0" fontId="19" fillId="0" borderId="14" xfId="0">
      <alignment vertical="center" wrapText="true"/>
    </xf>
    <xf fontId="19" fillId="0" borderId="14" xfId="0">
      <alignment vertical="center" wrapText="true"/>
    </xf>
    <xf fontId="100" fillId="0" borderId="1" xfId="0"/>
    <xf numFmtId="0" fontId="101" fillId="0" borderId="1" xfId="0">
      <alignment horizontal="center" vertical="center" wrapText="true"/>
    </xf>
    <xf numFmtId="0" fontId="101" fillId="0" borderId="14" xfId="0">
      <alignment horizontal="center" vertical="center" wrapText="true"/>
    </xf>
    <xf fontId="102" fillId="0" borderId="0" xfId="0">
      <alignment horizontal="center" vertical="center" wrapText="true"/>
    </xf>
    <xf numFmtId="0" fontId="103" fillId="0" borderId="1" xfId="0">
      <alignment horizontal="left" vertical="center" wrapText="true"/>
    </xf>
    <xf fontId="104" fillId="0" borderId="1" xfId="0">
      <alignment horizontal="left" vertical="center" wrapText="true"/>
    </xf>
    <xf numFmtId="0" fontId="103" fillId="0" borderId="5" xfId="0">
      <alignment horizontal="left" vertical="center" wrapText="true"/>
    </xf>
    <xf numFmtId="0" fontId="105" fillId="0" borderId="5" xfId="0">
      <alignment horizontal="left" vertical="center" wrapText="true"/>
    </xf>
    <xf numFmtId="0" fontId="103" fillId="0" borderId="20" xfId="0">
      <alignment horizontal="left" vertical="center" wrapText="true"/>
    </xf>
    <xf numFmtId="0" fontId="103" fillId="0" borderId="14" xfId="0">
      <alignment horizontal="left" vertical="center" wrapText="true"/>
    </xf>
    <xf fontId="105" fillId="0" borderId="1" xfId="0">
      <alignment horizontal="left" vertical="center" wrapText="true"/>
    </xf>
    <xf fontId="105" fillId="0" borderId="0" xfId="0">
      <alignment horizontal="left" vertical="center" wrapText="true"/>
    </xf>
    <xf numFmtId="0" fontId="106" fillId="0" borderId="1" xfId="0">
      <alignment horizontal="left" vertical="center" wrapText="true"/>
    </xf>
    <xf fontId="49" fillId="0" borderId="1" xfId="0">
      <alignment horizontal="left" vertical="center" wrapText="true"/>
    </xf>
    <xf numFmtId="0" fontId="106" fillId="0" borderId="5" xfId="0">
      <alignment horizontal="left" vertical="center" wrapText="true"/>
    </xf>
    <xf numFmtId="0" fontId="106" fillId="0" borderId="20" xfId="0">
      <alignment horizontal="left" vertical="center" wrapText="true"/>
    </xf>
    <xf numFmtId="0" fontId="107" fillId="0" borderId="20" xfId="0">
      <alignment horizontal="left" vertical="center" wrapText="true"/>
    </xf>
    <xf fontId="104" fillId="0" borderId="0" xfId="0">
      <alignment horizontal="left" vertical="center" wrapText="true"/>
    </xf>
    <xf numFmtId="0" fontId="108" fillId="0" borderId="5" xfId="0">
      <alignment horizontal="left" vertical="center" wrapText="true"/>
    </xf>
    <xf fontId="104" fillId="0" borderId="14" xfId="0">
      <alignment horizontal="left" vertical="center" wrapText="true"/>
    </xf>
    <xf numFmtId="0" fontId="104" fillId="0" borderId="1" xfId="0">
      <alignment horizontal="left" vertical="center" wrapText="true"/>
    </xf>
    <xf fontId="49" fillId="0" borderId="5" xfId="0">
      <alignment horizontal="left" vertical="center" wrapText="true"/>
    </xf>
    <xf fontId="104" fillId="0" borderId="20" xfId="0">
      <alignment horizontal="left" vertical="center" wrapText="true"/>
    </xf>
    <xf numFmtId="0" fontId="106" fillId="0" borderId="1" xfId="0">
      <alignment horizontal="center" vertical="center" wrapText="true"/>
    </xf>
    <xf numFmtId="0" fontId="106" fillId="0" borderId="14" xfId="0">
      <alignment horizontal="left" vertical="center" wrapText="true"/>
    </xf>
    <xf fontId="0" fillId="0" borderId="1" xfId="0">
      <alignment horizontal="center" vertical="center"/>
    </xf>
    <xf numFmtId="0" fontId="107" fillId="0" borderId="1" xfId="0">
      <alignment horizontal="left" vertical="center" wrapText="true"/>
    </xf>
    <xf numFmtId="0" fontId="107" fillId="0" borderId="5" xfId="0">
      <alignment horizontal="left" vertical="center" wrapText="true"/>
    </xf>
    <xf numFmtId="0" fontId="107" fillId="0" borderId="7" xfId="0">
      <alignment horizontal="left" vertical="center" wrapText="true"/>
    </xf>
    <xf fontId="104" fillId="0" borderId="7" xfId="0">
      <alignment horizontal="left" vertical="center" wrapText="true"/>
    </xf>
    <xf numFmtId="0" fontId="106" fillId="0" borderId="7" xfId="0">
      <alignment horizontal="left" vertical="center" wrapText="true"/>
    </xf>
    <xf fontId="53" fillId="0" borderId="1" xfId="0">
      <alignment vertical="center" wrapText="true"/>
    </xf>
    <xf numFmtId="0" fontId="106" fillId="0" borderId="1" xfId="0">
      <alignment vertical="center" wrapText="true"/>
    </xf>
    <xf fontId="108" fillId="0" borderId="1" xfId="0">
      <alignment vertical="center" wrapText="true"/>
    </xf>
    <xf fontId="108" fillId="0" borderId="6" xfId="0">
      <alignment vertical="center" wrapText="true"/>
    </xf>
    <xf numFmtId="0" fontId="106" fillId="0" borderId="6" xfId="0">
      <alignment vertical="center" wrapText="true"/>
    </xf>
    <xf fontId="104" fillId="0" borderId="2" xfId="0">
      <alignment horizontal="left" vertical="center" wrapText="true"/>
    </xf>
    <xf fontId="104" fillId="0" borderId="1" xfId="0">
      <alignment vertical="center" wrapText="true"/>
    </xf>
    <xf numFmtId="0" fontId="107" fillId="0" borderId="8" xfId="0">
      <alignment horizontal="left" vertical="center" wrapText="true"/>
    </xf>
    <xf numFmtId="0" fontId="50" fillId="0" borderId="1" xfId="0">
      <alignment horizontal="left" vertical="center" wrapText="true"/>
    </xf>
    <xf numFmtId="0" fontId="50" fillId="0" borderId="5" xfId="0">
      <alignment horizontal="left" vertical="center" wrapText="true"/>
    </xf>
    <xf fontId="49" fillId="0" borderId="7" xfId="0">
      <alignment horizontal="left" vertical="center" wrapText="true"/>
    </xf>
    <xf numFmtId="0" fontId="50" fillId="0" borderId="7" xfId="0">
      <alignment horizontal="left" vertical="center" wrapText="true"/>
    </xf>
    <xf numFmtId="0" fontId="53" fillId="0" borderId="5" xfId="0">
      <alignment horizontal="left" vertical="center" wrapText="true"/>
    </xf>
    <xf numFmtId="0" fontId="104" fillId="0" borderId="5" xfId="0">
      <alignment horizontal="left" vertical="center" wrapText="true"/>
    </xf>
    <xf numFmtId="0" fontId="106" fillId="0" borderId="9" xfId="0">
      <alignment horizontal="left" vertical="center" wrapText="true"/>
    </xf>
    <xf numFmtId="0" fontId="107" fillId="0" borderId="2" xfId="0">
      <alignment horizontal="left" vertical="center" wrapText="true"/>
    </xf>
    <xf numFmtId="0" fontId="107" fillId="0" borderId="14" xfId="0">
      <alignment horizontal="left" vertical="center" wrapText="true"/>
    </xf>
    <xf numFmtId="0" fontId="109" fillId="19" borderId="1" xfId="0">
      <alignment horizontal="left" vertical="center" wrapText="true"/>
    </xf>
    <xf fontId="49" fillId="19" borderId="1" xfId="0">
      <alignment horizontal="left" vertical="center" wrapText="true"/>
    </xf>
    <xf fontId="104" fillId="19" borderId="1" xfId="0">
      <alignment horizontal="left" vertical="center" wrapText="true"/>
    </xf>
    <xf fontId="104" fillId="19" borderId="14" xfId="0">
      <alignment horizontal="left" vertical="center" wrapText="true"/>
    </xf>
    <xf numFmtId="0" fontId="106" fillId="19" borderId="1" xfId="0">
      <alignment horizontal="left" vertical="center" wrapText="true"/>
    </xf>
    <xf numFmtId="0" fontId="56" fillId="20" borderId="3" xfId="0">
      <alignment horizontal="left" vertical="center"/>
    </xf>
    <xf fontId="0" fillId="0" borderId="3" xfId="0">
      <alignment horizontal="left" vertical="center"/>
    </xf>
    <xf fontId="100" fillId="0" borderId="0" xfId="0"/>
    <xf numFmtId="0" fontId="56" fillId="20" borderId="1" xfId="0">
      <alignment horizontal="center" vertical="center"/>
    </xf>
    <xf numFmtId="0" fontId="56" fillId="20" borderId="1" xfId="0"/>
    <xf fontId="110" fillId="20" borderId="1" xfId="0">
      <alignment horizontal="center" vertical="center"/>
    </xf>
    <xf numFmtId="0" fontId="24" fillId="0" borderId="1" xfId="0">
      <alignment vertical="top"/>
    </xf>
    <xf fontId="111" fillId="0" borderId="1" xfId="0">
      <alignment vertical="top"/>
    </xf>
    <xf fontId="100" fillId="0" borderId="1" xfId="0">
      <alignment vertical="top"/>
    </xf>
    <xf numFmtId="0" fontId="24" fillId="0" borderId="1" xfId="0">
      <alignment vertical="top" wrapText="true"/>
    </xf>
    <xf numFmtId="0" fontId="24" fillId="0" borderId="1" xfId="0">
      <alignment horizontal="left" vertical="top"/>
    </xf>
    <xf numFmtId="0" fontId="45" fillId="0" borderId="0" xfId="0">
      <alignment vertical="center" wrapText="true"/>
    </xf>
  </cellXfs>
  <dxfs count="19">
    <dxf>
      <font>
        <color rgb="FFDE322C"/>
      </font>
      <fill>
        <patternFill>
          <bgColor rgb="FFFFE9E8"/>
        </patternFill>
      </fill>
    </dxf>
    <dxf>
      <font>
        <b val="false"/>
        <i val="false"/>
        <strike val="false"/>
        <color rgb="FFFF9900"/>
      </font>
    </dxf>
    <dxf>
      <font>
        <b val="true"/>
        <i val="false"/>
        <strike val="false"/>
        <color rgb="FFFF0000"/>
      </font>
      <fill>
        <patternFill>
          <bgColor rgb="FFFFFFFF"/>
        </patternFill>
      </fill>
    </dxf>
    <dxf>
      <font>
        <b val="false"/>
        <i val="false"/>
        <strike val="false"/>
        <color rgb="FFDE322C"/>
      </font>
      <fill>
        <patternFill>
          <bgColor rgb="FFFFE9E8"/>
        </patternFill>
      </fill>
    </dxf>
    <dxf>
      <font>
        <b val="false"/>
        <i val="false"/>
        <strike val="false"/>
        <color rgb="FFEE93F6"/>
      </font>
      <fill>
        <patternFill>
          <bgColor rgb="FFFEE4FF"/>
        </patternFill>
      </fill>
    </dxf>
    <dxf>
      <font>
        <b val="false"/>
        <i val="false"/>
        <strike val="false"/>
        <color rgb="FFFFFFFF"/>
      </font>
      <fill>
        <patternFill>
          <bgColor rgb="FFFF9900"/>
        </patternFill>
      </fill>
    </dxf>
    <dxf>
      <font>
        <b val="false"/>
        <i val="false"/>
        <strike val="false"/>
        <color rgb="FF4CC2EE"/>
      </font>
      <fill>
        <patternFill>
          <bgColor rgb="FFDFF8FF"/>
        </patternFill>
      </fill>
    </dxf>
    <dxf>
      <font>
        <b val="false"/>
        <i val="false"/>
        <strike val="false"/>
        <color rgb="FF00AA5B"/>
      </font>
      <fill>
        <patternFill>
          <bgColor rgb="FFEEFCDE"/>
        </patternFill>
      </fill>
    </dxf>
    <dxf>
      <font>
        <b val="false"/>
        <i val="false"/>
        <strike val="false"/>
        <color rgb="FF9D9D9D"/>
      </font>
    </dxf>
    <dxf>
      <font>
        <b val="false"/>
        <i val="false"/>
        <strike val="false"/>
        <color rgb="FF4CC2EE"/>
      </font>
    </dxf>
    <dxf>
      <font>
        <b val="false"/>
        <i val="false"/>
        <strike val="false"/>
        <color rgb="FF678F00"/>
      </font>
    </dxf>
    <dxf>
      <font>
        <b val="true"/>
        <i val="false"/>
        <strike val="false"/>
        <color rgb="FF0188FB"/>
      </font>
    </dxf>
    <dxf>
      <font>
        <b val="true"/>
        <i val="false"/>
        <strike val="false"/>
        <color rgb="FF678F00"/>
      </font>
      <fill>
        <patternFill>
          <bgColor rgb="FFFFFFFF"/>
        </patternFill>
      </fill>
    </dxf>
    <dxf>
      <font>
        <b val="false"/>
        <i val="false"/>
        <strike val="false"/>
        <color rgb="FFC4C4C4"/>
      </font>
      <fill>
        <patternFill>
          <bgColor rgb="FFFFFFFF"/>
        </patternFill>
      </fill>
    </dxf>
    <dxf>
      <font>
        <b val="false"/>
        <i val="false"/>
        <strike val="false"/>
        <color rgb="FFFFFFFF"/>
      </font>
      <fill>
        <patternFill>
          <bgColor rgb="FFCC0000"/>
        </patternFill>
      </fill>
    </dxf>
    <dxf>
      <font>
        <b val="false"/>
        <i val="false"/>
        <strike val="false"/>
        <color rgb="FFFFFFFF"/>
      </font>
      <fill>
        <patternFill>
          <bgColor rgb="FF4CC2EE"/>
        </patternFill>
      </fill>
    </dxf>
    <dxf>
      <font>
        <b val="false"/>
        <i val="false"/>
        <strike val="false"/>
        <color rgb="FFFFFFFF"/>
      </font>
      <fill>
        <patternFill>
          <bgColor rgb="FF0188FB"/>
        </patternFill>
      </fill>
    </dxf>
    <dxf>
      <font>
        <b val="false"/>
        <i val="false"/>
        <strike val="false"/>
        <color rgb="FFFFFFFF"/>
      </font>
      <fill>
        <patternFill>
          <bgColor rgb="FF87C120"/>
        </patternFill>
      </fill>
    </dxf>
    <dxf>
      <font>
        <b val="false"/>
        <i val="false"/>
        <strike val="false"/>
        <color rgb="FF5C5C5C"/>
      </font>
      <fill>
        <patternFill>
          <bgColor rgb="FFFFFFFF"/>
        </patternFill>
      </fill>
    </dxf>
  </dxfs>
</styleSheet>
</file>

<file path=xl/_rels/workbook.xml.rels><?xml version="1.0" encoding="UTF-8" standalone="yes"?><Relationships xmlns="http://schemas.openxmlformats.org/package/2006/relationships"><Relationship Id="rId8" Type="http://schemas.openxmlformats.org/officeDocument/2006/relationships/worksheet" Target="worksheets/sheet6.xml" /><Relationship Id="rId6" Type="http://schemas.openxmlformats.org/officeDocument/2006/relationships/worksheet" Target="worksheets/sheet4.xml" /><Relationship Id="rId10" Type="http://schemas.openxmlformats.org/officeDocument/2006/relationships/worksheet" Target="worksheets/sheet8.xml" /><Relationship Id="rId13" Type="http://schemas.openxmlformats.org/officeDocument/2006/relationships/worksheet" Target="worksheets/sheet11.xml" /><Relationship Id="rId1" Type="http://schemas.openxmlformats.org/officeDocument/2006/relationships/theme" Target="theme/theme1.xml" /><Relationship Id="rId5" Type="http://schemas.openxmlformats.org/officeDocument/2006/relationships/worksheet" Target="worksheets/sheet3.xml" /><Relationship Id="rId12" Type="http://schemas.openxmlformats.org/officeDocument/2006/relationships/worksheet" Target="worksheets/sheet10.xml" /><Relationship Id="rId11" Type="http://schemas.openxmlformats.org/officeDocument/2006/relationships/worksheet" Target="worksheets/sheet9.xml" /><Relationship Id="rId2" Type="http://schemas.openxmlformats.org/officeDocument/2006/relationships/styles" Target="styles.xml" /><Relationship Id="rId9" Type="http://schemas.openxmlformats.org/officeDocument/2006/relationships/worksheet" Target="worksheets/sheet7.xml" /><Relationship Id="rId7" Type="http://schemas.openxmlformats.org/officeDocument/2006/relationships/worksheet" Target="worksheets/sheet5.xml" /><Relationship Id="rId0" Type="http://schemas.openxmlformats.org/officeDocument/2006/relationships/sharedStrings" Target="sharedStrings.xml" /><Relationship Id="rId3" Type="http://schemas.openxmlformats.org/officeDocument/2006/relationships/worksheet" Target="worksheets/sheet1.xml" /><Relationship Id="rId4" Type="http://schemas.openxmlformats.org/officeDocument/2006/relationships/worksheet" Target="worksheets/sheet2.xml" /></Relationships>
</file>

<file path=xl/drawings/_rels/drawing1.xml.rels><?xml version="1.0" encoding="UTF-8" standalone="yes"?><Relationships xmlns="http://schemas.openxmlformats.org/package/2006/relationships"><Relationship Id="rId2" Type="http://schemas.openxmlformats.org/officeDocument/2006/relationships/image" Target="media/image3.png" /><Relationship Id="rId3" Type="http://schemas.openxmlformats.org/officeDocument/2006/relationships/image" Target="media/image4.png" /><Relationship Id="rId1" Type="http://schemas.openxmlformats.org/officeDocument/2006/relationships/image" Target="media/image2.png" /><Relationship Id="rId0" Type="http://schemas.openxmlformats.org/officeDocument/2006/relationships/image" Target="media/image1.png" /></Relationships>
</file>

<file path=xl/drawings/_rels/drawing2.xml.rels><?xml version="1.0" encoding="UTF-8" standalone="yes"?><Relationships xmlns="http://schemas.openxmlformats.org/package/2006/relationships"><Relationship Id="rId1" Type="http://schemas.openxmlformats.org/officeDocument/2006/relationships/image" Target="media/image6.png" /><Relationship Id="rId0" Type="http://schemas.openxmlformats.org/officeDocument/2006/relationships/image" Target="media/image5.png" /></Relationships>
</file>

<file path=xl/drawings/_rels/drawing3.xml.rels><?xml version="1.0" encoding="UTF-8" standalone="yes"?><Relationships xmlns="http://schemas.openxmlformats.org/package/2006/relationships"><Relationship Id="rId1" Type="http://schemas.openxmlformats.org/officeDocument/2006/relationships/image" Target="media/image8.png" /><Relationship Id="rId0" Type="http://schemas.openxmlformats.org/officeDocument/2006/relationships/image" Target="media/image7.png" /></Relationships>
</file>

<file path=xl/drawings/drawing1.xml><?xml version="1.0" encoding="utf-8"?>
<xdr:wsDr xmlns:a="http://schemas.openxmlformats.org/drawingml/2006/main" xmlns:xdr="http://schemas.openxmlformats.org/drawingml/2006/spreadsheetDrawing" xmlns:r="http://schemas.openxmlformats.org/officeDocument/2006/relationships">
  <xdr:oneCellAnchor>
    <xdr:from>
      <xdr:col>12</xdr:col>
      <xdr:colOff>819150</xdr:colOff>
      <xdr:row>1</xdr:row>
      <xdr:rowOff>257175</xdr:rowOff>
    </xdr:from>
    <xdr:ext cx="9267825" cy="5562600"/>
    <xdr:pic>
      <xdr:nvPicPr>
        <xdr:cNvPr id="1" name=""/>
        <xdr:cNvPicPr/>
      </xdr:nvPicPr>
      <xdr:blipFill>
        <a:blip r:embed="rId0" r:link="rId0"/>
        <a:stretch>
          <a:fillRect/>
        </a:stretch>
      </xdr:blipFill>
      <xdr:spPr>
        <a:prstGeom prst="rect"/>
      </xdr:spPr>
    </xdr:pic>
    <xdr:clientData/>
  </xdr:oneCellAnchor>
  <xdr:oneCellAnchor>
    <xdr:from>
      <xdr:col>10</xdr:col>
      <xdr:colOff>1371600</xdr:colOff>
      <xdr:row>10</xdr:row>
      <xdr:rowOff>447675</xdr:rowOff>
    </xdr:from>
    <xdr:ext cx="4457700" cy="2247900"/>
    <xdr:pic>
      <xdr:nvPicPr>
        <xdr:cNvPr id="2" name=""/>
        <xdr:cNvPicPr/>
      </xdr:nvPicPr>
      <xdr:blipFill>
        <a:blip r:embed="rId1" r:link="rId1"/>
        <a:stretch>
          <a:fillRect/>
        </a:stretch>
      </xdr:blipFill>
      <xdr:spPr>
        <a:prstGeom prst="rect"/>
      </xdr:spPr>
    </xdr:pic>
    <xdr:clientData/>
  </xdr:oneCellAnchor>
  <xdr:oneCellAnchor>
    <xdr:from>
      <xdr:col>9</xdr:col>
      <xdr:colOff>190500</xdr:colOff>
      <xdr:row>2</xdr:row>
      <xdr:rowOff>666750</xdr:rowOff>
    </xdr:from>
    <xdr:ext cx="5638800" cy="2905125"/>
    <xdr:pic>
      <xdr:nvPicPr>
        <xdr:cNvPr id="3" name=""/>
        <xdr:cNvPicPr/>
      </xdr:nvPicPr>
      <xdr:blipFill>
        <a:blip r:embed="rId2" r:link="rId2"/>
        <a:stretch>
          <a:fillRect/>
        </a:stretch>
      </xdr:blipFill>
      <xdr:spPr>
        <a:prstGeom prst="rect"/>
      </xdr:spPr>
    </xdr:pic>
    <xdr:clientData/>
  </xdr:oneCellAnchor>
  <xdr:oneCellAnchor>
    <xdr:from>
      <xdr:col>9</xdr:col>
      <xdr:colOff>0</xdr:colOff>
      <xdr:row>7</xdr:row>
      <xdr:rowOff>0</xdr:rowOff>
    </xdr:from>
    <xdr:ext cx="2524125" cy="2367929"/>
    <xdr:pic>
      <xdr:nvPicPr>
        <xdr:cNvPr id="4" name="4"/>
        <xdr:cNvPicPr/>
      </xdr:nvPicPr>
      <xdr:blipFill>
        <a:blip r:embed="rId3" r:link="rId3"/>
        <a:stretch>
          <a:fillRect/>
        </a:stretch>
      </xdr:blipFill>
      <xdr:spPr>
        <a:prstGeom prst="rect">
          <a:avLst/>
        </a:prstGeom>
      </xdr:spPr>
    </xdr:pic>
    <xdr:clientData/>
  </xdr:oneCellAnchor>
</xdr:wsDr>
</file>

<file path=xl/drawings/drawing2.xml><?xml version="1.0" encoding="utf-8"?>
<xdr:wsDr xmlns:a="http://schemas.openxmlformats.org/drawingml/2006/main" xmlns:xdr="http://schemas.openxmlformats.org/drawingml/2006/spreadsheetDrawing" xmlns:r="http://schemas.openxmlformats.org/officeDocument/2006/relationships">
  <xdr:oneCellAnchor>
    <xdr:from>
      <xdr:col>13</xdr:col>
      <xdr:colOff>504825</xdr:colOff>
      <xdr:row>3</xdr:row>
      <xdr:rowOff>200025</xdr:rowOff>
    </xdr:from>
    <xdr:ext cx="7553325" cy="3343275"/>
    <xdr:pic>
      <xdr:nvPicPr>
        <xdr:cNvPr id="5" name=""/>
        <xdr:cNvPicPr/>
      </xdr:nvPicPr>
      <xdr:blipFill>
        <a:blip r:embed="rId0" r:link="rId0"/>
        <a:stretch>
          <a:fillRect/>
        </a:stretch>
      </xdr:blipFill>
      <xdr:spPr>
        <a:prstGeom prst="rect"/>
      </xdr:spPr>
    </xdr:pic>
    <xdr:clientData/>
  </xdr:oneCellAnchor>
  <xdr:oneCellAnchor>
    <xdr:from>
      <xdr:col>5</xdr:col>
      <xdr:colOff>38100</xdr:colOff>
      <xdr:row>0</xdr:row>
      <xdr:rowOff>0</xdr:rowOff>
    </xdr:from>
    <xdr:ext cx="8258175" cy="7600950"/>
    <xdr:pic>
      <xdr:nvPicPr>
        <xdr:cNvPr id="6" name=""/>
        <xdr:cNvPicPr/>
      </xdr:nvPicPr>
      <xdr:blipFill>
        <a:blip r:embed="rId1" r:link="rId1"/>
        <a:stretch>
          <a:fillRect/>
        </a:stretch>
      </xdr:blipFill>
      <xdr:spPr>
        <a:prstGeom prst="rect"/>
      </xdr:spPr>
    </xdr:pic>
    <xdr:clientData/>
  </xdr:oneCellAnchor>
</xdr:wsDr>
</file>

<file path=xl/drawings/drawing3.xml><?xml version="1.0" encoding="utf-8"?>
<xdr:wsDr xmlns:a="http://schemas.openxmlformats.org/drawingml/2006/main" xmlns:xdr="http://schemas.openxmlformats.org/drawingml/2006/spreadsheetDrawing" xmlns:r="http://schemas.openxmlformats.org/officeDocument/2006/relationships">
  <xdr:oneCellAnchor>
    <xdr:from>
      <xdr:col>0</xdr:col>
      <xdr:colOff>0</xdr:colOff>
      <xdr:row>0</xdr:row>
      <xdr:rowOff>19050</xdr:rowOff>
    </xdr:from>
    <xdr:ext cx="7038975" cy="3933825"/>
    <xdr:pic>
      <xdr:nvPicPr>
        <xdr:cNvPr id="7" name=""/>
        <xdr:cNvPicPr/>
      </xdr:nvPicPr>
      <xdr:blipFill>
        <a:blip r:embed="rId0" r:link="rId0"/>
        <a:stretch>
          <a:fillRect/>
        </a:stretch>
      </xdr:blipFill>
      <xdr:spPr>
        <a:prstGeom prst="rect"/>
      </xdr:spPr>
    </xdr:pic>
    <xdr:clientData/>
  </xdr:oneCellAnchor>
  <xdr:oneCellAnchor>
    <xdr:from>
      <xdr:col>0</xdr:col>
      <xdr:colOff>0</xdr:colOff>
      <xdr:row>13</xdr:row>
      <xdr:rowOff>190500</xdr:rowOff>
    </xdr:from>
    <xdr:ext cx="6991350" cy="3933825"/>
    <xdr:pic>
      <xdr:nvPicPr>
        <xdr:cNvPr id="8" name=""/>
        <xdr:cNvPicPr/>
      </xdr:nvPicPr>
      <xdr:blipFill>
        <a:blip r:embed="rId1" r:link="rId1"/>
        <a:stretch>
          <a:fillRect/>
        </a:stretch>
      </xdr:blipFill>
      <xdr:spPr>
        <a:prstGeom prst="rect"/>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a:extLst>
</a:theme>
</file>

<file path=xl/worksheets/_rels/sheet1.xml.rels><?xml version="1.0" encoding="UTF-8" standalone="yes"?><Relationships xmlns="http://schemas.openxmlformats.org/package/2006/relationships"><Relationship Id="rId0" Type="http://schemas.openxmlformats.org/officeDocument/2006/relationships/drawing" Target="../drawings/drawing3.xml" /></Relationships>
</file>

<file path=xl/worksheets/_rels/sheet10.xml.rels><?xml version="1.0" encoding="UTF-8" standalone="yes"?><Relationships xmlns="http://schemas.openxmlformats.org/package/2006/relationships"><Relationship Id="rId0" Type="http://schemas.openxmlformats.org/officeDocument/2006/relationships/drawing" Target="../drawings/drawing2.xml" /></Relationships>
</file>

<file path=xl/worksheets/_rels/sheet11.xml.rels><?xml version="1.0" encoding="UTF-8" standalone="yes"?><Relationships xmlns="http://schemas.openxmlformats.org/package/2006/relationships"><Relationship Id="rId2" Type="http://schemas.openxmlformats.org/officeDocument/2006/relationships/hyperlink" Target="https://iwiki.woa.com/pages/viewpage.action?pageId=2008937119" TargetMode="External"/><Relationship Id="rId1" Type="http://schemas.openxmlformats.org/officeDocument/2006/relationships/hyperlink" Target="https://techmap.woa.com/oteam/8597/introduction" TargetMode="External"/><Relationship Id="rId0" Type="http://schemas.openxmlformats.org/officeDocument/2006/relationships/hyperlink" Target="https://techmap.woa.com/oteam/8541" TargetMode="External"/></Relationships>
</file>

<file path=xl/worksheets/_rels/sheet2.xml.rels><?xml version="1.0" encoding="UTF-8" standalone="yes"?><Relationships xmlns="http://schemas.openxmlformats.org/package/2006/relationships"><Relationship Id="rId9" Type="http://schemas.openxmlformats.org/officeDocument/2006/relationships/hyperlink" Target="https://km.woa.com/group/40801/articles/show/398497?kmref=search&amp;from_page=1&amp;no=1" TargetMode="External"/><Relationship Id="rId8" Type="http://schemas.openxmlformats.org/officeDocument/2006/relationships/hyperlink" Target="http://testone.woa.com/" TargetMode="External"/><Relationship Id="rId10" Type="http://schemas.openxmlformats.org/officeDocument/2006/relationships/hyperlink" Target="https://ti18n.pages.woa.com/" TargetMode="External"/><Relationship Id="rId0" Type="http://schemas.openxmlformats.org/officeDocument/2006/relationships/hyperlink" Target="https://techmap.woa.com/oteam/8541" TargetMode="External"/><Relationship Id="rId11" Type="http://schemas.openxmlformats.org/officeDocument/2006/relationships/hyperlink" Target="https://zhiyan.woa.com/open/tget/4594#/detect" TargetMode="External"/><Relationship Id="rId6" Type="http://schemas.openxmlformats.org/officeDocument/2006/relationships/hyperlink" Target="https://iwiki.woa.com/pages/viewpage.action?pageId=4007930199" TargetMode="External"/><Relationship Id="rId1" Type="http://schemas.openxmlformats.org/officeDocument/2006/relationships/hyperlink" Target="https://iwiki.woa.com/pages/viewpage.action?pageId=4006905091" TargetMode="External"/><Relationship Id="rId2" Type="http://schemas.openxmlformats.org/officeDocument/2006/relationships/hyperlink" Target="https://techmap.woa.com/oteam/8597/introduction" TargetMode="External"/><Relationship Id="rId4" Type="http://schemas.openxmlformats.org/officeDocument/2006/relationships/hyperlink" Target="https://iwiki.woa.com/pages/viewpage.action?pageId=2008937119&#65292;&#21508;&#37096;&#38376;SDK&#23578;&#26410;&#32479;&#19968;" TargetMode="External"/><Relationship Id="rId3" Type="http://schemas.openxmlformats.org/officeDocument/2006/relationships/hyperlink" Target="https://iwiki.woa.com/pages/viewpage.action?pageId=4007840438" TargetMode="External"/><Relationship Id="rId5" Type="http://schemas.openxmlformats.org/officeDocument/2006/relationships/hyperlink" Target="https://iwiki.woa.com/pages/viewpage.action?pageId=4007723981" TargetMode="External"/><Relationship Id="rId7" Type="http://schemas.openxmlformats.org/officeDocument/2006/relationships/hyperlink" Target="https://iwiki.woa.com/pages/viewpage.action?pageId=4007930213" TargetMode="External"/></Relationships>
</file>

<file path=xl/worksheets/_rels/sheet3.xml.rels><?xml version="1.0" encoding="UTF-8" standalone="yes"?><Relationships xmlns="http://schemas.openxmlformats.org/package/2006/relationships"><Relationship Id="rId7" Type="http://schemas.openxmlformats.org/officeDocument/2006/relationships/hyperlink" Target="https://zhiyan.woa.com/open/tget/4594#/detect" TargetMode="External"/><Relationship Id="rId6" Type="http://schemas.openxmlformats.org/officeDocument/2006/relationships/hyperlink" Target="https://ti18n.pages.woa.com/" TargetMode="External"/><Relationship Id="rId5" Type="http://schemas.openxmlformats.org/officeDocument/2006/relationships/hyperlink" Target="https://km.woa.com/group/40801/articles/show/398497?kmref=search&amp;from_page=1&amp;no=1" TargetMode="External"/><Relationship Id="rId4" Type="http://schemas.openxmlformats.org/officeDocument/2006/relationships/hyperlink" Target="http://testone.woa.com/" TargetMode="External"/><Relationship Id="rId0" Type="http://schemas.openxmlformats.org/officeDocument/2006/relationships/hyperlink" Target="https://techmap.woa.com/oteam/8541" TargetMode="External"/><Relationship Id="rId2" Type="http://schemas.openxmlformats.org/officeDocument/2006/relationships/hyperlink" Target="https://techmap.woa.com/oteam/8597/introduction" TargetMode="External"/><Relationship Id="rId1" Type="http://schemas.openxmlformats.org/officeDocument/2006/relationships/hyperlink" Target="https://iwiki.woa.com/pages/viewpage.action?pageId=4006905091" TargetMode="External"/><Relationship Id="rId3" Type="http://schemas.openxmlformats.org/officeDocument/2006/relationships/hyperlink" Target="https://iwiki.woa.com/pages/viewpage.action?pageId=2008937119&#65292;&#21508;&#37096;&#38376;SDK&#23578;&#26410;&#32479;&#19968;" TargetMode="External"/></Relationships>
</file>

<file path=xl/worksheets/_rels/sheet4.xml.rels><?xml version="1.0" encoding="UTF-8" standalone="yes"?><Relationships xmlns="http://schemas.openxmlformats.org/package/2006/relationships"><Relationship Id="rId9" Type="http://schemas.openxmlformats.org/officeDocument/2006/relationships/hyperlink" Target="https://km.woa.com/group/40801/articles/show/398497?kmref=search&amp;from_page=1&amp;no=1" TargetMode="External"/><Relationship Id="rId10" Type="http://schemas.openxmlformats.org/officeDocument/2006/relationships/hyperlink" Target="https://zhiyan.woa.com/open/tget/4594#/detect" TargetMode="External"/><Relationship Id="rId7" Type="http://schemas.openxmlformats.org/officeDocument/2006/relationships/hyperlink" Target="http://err.cf.woa.com" TargetMode="External"/><Relationship Id="rId1" Type="http://schemas.openxmlformats.org/officeDocument/2006/relationships/hyperlink" Target="https://iwiki.woa.com/pages/viewpage.action?pageId=4006905091" TargetMode="External"/><Relationship Id="rId2" Type="http://schemas.openxmlformats.org/officeDocument/2006/relationships/hyperlink" Target="https://techmap.woa.com/oteam/8597/introduction" TargetMode="External"/><Relationship Id="rId0" Type="http://schemas.openxmlformats.org/officeDocument/2006/relationships/hyperlink" Target="https://techmap.woa.com/oteam/8541" TargetMode="External"/><Relationship Id="rId8" Type="http://schemas.openxmlformats.org/officeDocument/2006/relationships/hyperlink" Target="http://qqstock.woa.com/#/" TargetMode="External"/><Relationship Id="rId3" Type="http://schemas.openxmlformats.org/officeDocument/2006/relationships/hyperlink" Target="https://iwiki.woa.com/pages/viewpage.action?pageId=2008937119&#65292;&#21508;&#37096;&#38376;SDK&#23578;&#26410;&#32479;&#19968;" TargetMode="External"/><Relationship Id="rId6" Type="http://schemas.openxmlformats.org/officeDocument/2006/relationships/hyperlink" Target="http://key.woa.com" TargetMode="External"/><Relationship Id="rId4" Type="http://schemas.openxmlformats.org/officeDocument/2006/relationships/hyperlink" Target="http://testone.woa.com/" TargetMode="External"/><Relationship Id="rId5" Type="http://schemas.openxmlformats.org/officeDocument/2006/relationships/hyperlink" Target="http://power.woa.com" TargetMode="External"/></Relationships>
</file>

<file path=xl/worksheets/_rels/sheet8.xml.rels><?xml version="1.0" encoding="UTF-8" standalone="yes"?><Relationships xmlns="http://schemas.openxmlformats.org/package/2006/relationships"><Relationship Id="rId0"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sheetPr>
    <tabColor rgb="FFFFFFFF"/>
  </sheetPr>
  <dimension ref="A7"/>
  <sheetViews>
    <sheetView showGridLines="true" rightToLeft="false" workbookViewId="0"/>
  </sheetViews>
  <cols>
    <col min="1" max="1" width="81.5117" customWidth="true"/>
  </cols>
  <sheetData>
    <row r="1" spans="1:1" ht="31" customHeight="true">
      <c r="A1" s="420" t="s"/>
    </row>
    <row r="2" spans="1:1" ht="45" customHeight="true">
      <c r="A2" s="321" t="s"/>
    </row>
    <row r="3" spans="1:1" ht="48" customHeight="true">
      <c r="A3" s="321" t="s"/>
    </row>
    <row r="4" spans="1:1" ht="51" customHeight="true">
      <c r="A4" s="321" t="s"/>
    </row>
    <row r="5" spans="1:1" ht="31" customHeight="true">
      <c r="A5" s="321" t="s"/>
    </row>
    <row r="6" spans="1:1" ht="31" customHeight="true">
      <c r="A6" s="321" t="s"/>
    </row>
    <row r="7" spans="1:1">
      <c r="A7" s="320" t="s"/>
    </row>
  </sheetData>
  <drawing r:id="rId0"/>
</worksheet>
</file>

<file path=xl/worksheets/sheet10.xml><?xml version="1.0" encoding="utf-8"?>
<worksheet xmlns:r="http://schemas.openxmlformats.org/officeDocument/2006/relationships" xmlns="http://schemas.openxmlformats.org/spreadsheetml/2006/main">
  <sheetPr>
    <tabColor rgb="FFFFFFFF"/>
  </sheetPr>
  <dimension ref="AB196"/>
  <sheetViews>
    <sheetView showGridLines="true" rightToLeft="false" workbookViewId="0">
      <pane ySplit="1" topLeftCell="A2" state="frozen"/>
    </sheetView>
  </sheetViews>
  <cols>
    <col min="1" max="1" width="19.7031" customWidth="true"/>
    <col min="2" max="2" width="98.6523" customWidth="true"/>
    <col min="3" max="3" width="42.5117" customWidth="true"/>
    <col min="4" max="4" width="23.0742" customWidth="true"/>
    <col min="5" max="5" width="37.3828" customWidth="true"/>
  </cols>
  <sheetData>
    <row r="1" spans="1:28" ht="36" customHeight="true">
      <c r="A1" s="129" t="s">
        <v>261</v>
      </c>
      <c r="B1" s="129" t="s">
        <v>262</v>
      </c>
      <c r="C1" s="129" t="s">
        <v>263</v>
      </c>
      <c r="D1" s="130" t="s">
        <v>654</v>
      </c>
      <c r="E1" s="131" t="s">
        <v>264</v>
      </c>
      <c r="F1" s="132" t="s"/>
      <c r="G1" s="132" t="s"/>
      <c r="H1" s="132" t="s"/>
      <c r="I1" s="132" t="s"/>
      <c r="J1" s="132" t="s"/>
      <c r="K1" s="132" t="s"/>
      <c r="L1" s="132" t="s"/>
      <c r="M1" s="132" t="s"/>
      <c r="N1" s="132" t="s"/>
      <c r="O1" s="132" t="s"/>
      <c r="P1" s="132" t="s"/>
      <c r="Q1" s="132" t="s"/>
      <c r="R1" s="132" t="s"/>
      <c r="S1" s="132" t="s"/>
      <c r="T1" s="132" t="s"/>
      <c r="U1" s="132" t="s"/>
      <c r="V1" s="132" t="s"/>
      <c r="W1" s="132" t="s"/>
      <c r="X1" s="132" t="s"/>
      <c r="Y1" s="132" t="s"/>
      <c r="Z1" s="132" t="s"/>
      <c r="AA1" s="132" t="s"/>
      <c r="AB1" s="132" t="s"/>
    </row>
    <row r="2" spans="1:28" ht="94" customHeight="true">
      <c r="A2" s="133" t="s">
        <v>265</v>
      </c>
      <c r="B2" s="134" t="s">
        <v>266</v>
      </c>
      <c r="C2" s="39" t="s"/>
      <c r="D2" s="39" t="s"/>
      <c r="E2" s="135" t="s"/>
      <c r="F2" s="136" t="s"/>
      <c r="G2" s="136" t="s"/>
      <c r="H2" s="136" t="s"/>
      <c r="I2" s="136" t="s"/>
      <c r="J2" s="136" t="s"/>
      <c r="K2" s="136" t="s"/>
      <c r="L2" s="136" t="s"/>
      <c r="M2" s="136" t="s"/>
      <c r="N2" s="136" t="s"/>
      <c r="O2" s="136" t="s"/>
      <c r="P2" s="136" t="s"/>
      <c r="Q2" s="136" t="s"/>
      <c r="R2" s="136" t="s"/>
      <c r="S2" s="136" t="s"/>
      <c r="T2" s="136" t="s"/>
      <c r="U2" s="136" t="s"/>
      <c r="V2" s="136" t="s"/>
      <c r="W2" s="136" t="s"/>
      <c r="X2" s="136" t="s"/>
      <c r="Y2" s="136" t="s"/>
      <c r="Z2" s="136" t="s"/>
      <c r="AA2" s="136" t="s"/>
      <c r="AB2" s="136" t="s"/>
    </row>
    <row r="3" spans="1:28" ht="113" customHeight="true">
      <c r="A3" s="137" t="s">
        <v>207</v>
      </c>
      <c r="B3" s="138" t="s">
        <v>267</v>
      </c>
      <c r="C3" s="139" t="s">
        <v>268</v>
      </c>
      <c r="D3" s="140" t="s"/>
      <c r="E3" s="141" t="s">
        <v>655</v>
      </c>
      <c r="F3" s="136" t="s"/>
      <c r="G3" s="136" t="s"/>
      <c r="H3" s="136" t="s"/>
      <c r="I3" s="136" t="s"/>
      <c r="J3" s="136" t="s"/>
      <c r="K3" s="136" t="s"/>
      <c r="L3" s="136" t="s"/>
      <c r="M3" s="136" t="s"/>
      <c r="N3" s="136" t="s"/>
      <c r="O3" s="136" t="s"/>
      <c r="P3" s="136" t="s"/>
      <c r="Q3" s="136" t="s"/>
      <c r="R3" s="136" t="s"/>
      <c r="S3" s="136" t="s"/>
      <c r="T3" s="136" t="s"/>
      <c r="U3" s="136" t="s"/>
      <c r="V3" s="136" t="s"/>
      <c r="W3" s="136" t="s"/>
      <c r="X3" s="136" t="s"/>
      <c r="Y3" s="136" t="s"/>
      <c r="Z3" s="136" t="s"/>
      <c r="AA3" s="136" t="s"/>
      <c r="AB3" s="136" t="s"/>
    </row>
    <row r="4" spans="1:28" ht="90" customHeight="true">
      <c r="A4" s="142" t="s">
        <v>656</v>
      </c>
      <c r="B4" s="143" t="s">
        <v>657</v>
      </c>
      <c r="C4" s="144" t="s">
        <v>658</v>
      </c>
      <c r="D4" s="145" t="s">
        <v>659</v>
      </c>
      <c r="E4" s="146" t="s"/>
      <c r="F4" s="136" t="s"/>
      <c r="G4" s="136" t="s"/>
      <c r="H4" s="136" t="s"/>
      <c r="I4" s="136" t="s"/>
      <c r="J4" s="136" t="s"/>
      <c r="K4" s="136" t="s"/>
      <c r="L4" s="136" t="s"/>
      <c r="M4" s="136" t="s"/>
      <c r="N4" s="136" t="s"/>
      <c r="O4" s="136" t="s"/>
      <c r="P4" s="136" t="s"/>
      <c r="Q4" s="136" t="s"/>
      <c r="R4" s="136" t="s"/>
      <c r="S4" s="136" t="s"/>
      <c r="T4" s="136" t="s"/>
      <c r="U4" s="136" t="s"/>
      <c r="V4" s="136" t="s"/>
      <c r="W4" s="136" t="s"/>
      <c r="X4" s="136" t="s"/>
      <c r="Y4" s="136" t="s"/>
      <c r="Z4" s="136" t="s"/>
      <c r="AA4" s="136" t="s"/>
      <c r="AB4" s="136" t="s"/>
    </row>
    <row r="5" spans="1:28" ht="65" customHeight="true">
      <c r="A5" s="147" t="s">
        <v>269</v>
      </c>
      <c r="B5" s="147" t="s">
        <v>270</v>
      </c>
      <c r="C5" s="148" t="s">
        <v>660</v>
      </c>
      <c r="D5" s="149" t="s"/>
      <c r="E5" s="146" t="s"/>
      <c r="F5" s="136" t="s"/>
      <c r="G5" s="136" t="s"/>
      <c r="H5" s="136" t="s"/>
      <c r="I5" s="136" t="s"/>
      <c r="J5" s="136" t="s"/>
      <c r="K5" s="136" t="s"/>
      <c r="L5" s="136" t="s"/>
      <c r="M5" s="136" t="s"/>
      <c r="N5" s="136" t="s"/>
      <c r="O5" s="136" t="s"/>
      <c r="P5" s="136" t="s"/>
      <c r="Q5" s="136" t="s"/>
      <c r="R5" s="136" t="s"/>
      <c r="S5" s="136" t="s"/>
      <c r="T5" s="136" t="s"/>
      <c r="U5" s="136" t="s"/>
      <c r="V5" s="136" t="s"/>
      <c r="W5" s="136" t="s"/>
      <c r="X5" s="136" t="s"/>
      <c r="Y5" s="136" t="s"/>
      <c r="Z5" s="136" t="s"/>
      <c r="AA5" s="136" t="s"/>
      <c r="AB5" s="136" t="s"/>
    </row>
    <row r="6" spans="1:28" ht="100" customHeight="true">
      <c r="A6" s="150" t="s">
        <v>271</v>
      </c>
      <c r="B6" s="151" t="s">
        <v>661</v>
      </c>
      <c r="C6" s="152" t="s">
        <v>272</v>
      </c>
      <c r="D6" s="153" t="s"/>
      <c r="E6" s="154" t="s">
        <v>273</v>
      </c>
      <c r="F6" s="136" t="s"/>
      <c r="G6" s="136" t="s"/>
      <c r="H6" s="136" t="s"/>
      <c r="I6" s="136" t="s"/>
      <c r="J6" s="136" t="s"/>
      <c r="K6" s="136" t="s"/>
      <c r="L6" s="136" t="s"/>
      <c r="M6" s="136" t="s"/>
      <c r="N6" s="136" t="s"/>
      <c r="O6" s="136" t="s"/>
      <c r="P6" s="136" t="s"/>
      <c r="Q6" s="136" t="s"/>
      <c r="R6" s="136" t="s"/>
      <c r="S6" s="136" t="s"/>
      <c r="T6" s="136" t="s"/>
      <c r="U6" s="136" t="s"/>
      <c r="V6" s="136" t="s"/>
      <c r="W6" s="136" t="s"/>
      <c r="X6" s="136" t="s"/>
      <c r="Y6" s="136" t="s"/>
      <c r="Z6" s="136" t="s"/>
      <c r="AA6" s="136" t="s"/>
      <c r="AB6" s="136" t="s"/>
    </row>
    <row r="7" spans="1:28" ht="89" customHeight="true">
      <c r="A7" s="150" t="s">
        <v>274</v>
      </c>
      <c r="B7" s="151" t="s">
        <v>662</v>
      </c>
      <c r="C7" s="155" t="s">
        <v>663</v>
      </c>
      <c r="D7" s="156" t="s"/>
      <c r="E7" s="157" t="s"/>
      <c r="F7" s="136" t="s"/>
      <c r="G7" s="136" t="s"/>
      <c r="H7" s="136" t="s"/>
      <c r="I7" s="136" t="s"/>
      <c r="J7" s="136" t="s"/>
      <c r="K7" s="136" t="s"/>
      <c r="L7" s="136" t="s"/>
      <c r="M7" s="136" t="s"/>
      <c r="N7" s="136" t="s"/>
      <c r="O7" s="136" t="s"/>
      <c r="P7" s="136" t="s"/>
      <c r="Q7" s="136" t="s"/>
      <c r="R7" s="136" t="s"/>
      <c r="S7" s="136" t="s"/>
      <c r="T7" s="136" t="s"/>
      <c r="U7" s="136" t="s"/>
      <c r="V7" s="136" t="s"/>
      <c r="W7" s="136" t="s"/>
      <c r="X7" s="136" t="s"/>
      <c r="Y7" s="136" t="s"/>
      <c r="Z7" s="136" t="s"/>
      <c r="AA7" s="136" t="s"/>
      <c r="AB7" s="136" t="s"/>
    </row>
    <row r="8" spans="1:28" ht="87" customHeight="true">
      <c r="A8" s="150" t="s">
        <v>275</v>
      </c>
      <c r="B8" s="151" t="s">
        <v>664</v>
      </c>
      <c r="C8" s="158" t="s">
        <v>665</v>
      </c>
      <c r="D8" s="156" t="s"/>
      <c r="E8" s="146" t="s"/>
      <c r="F8" s="136" t="s"/>
      <c r="G8" s="136" t="s"/>
      <c r="H8" s="136" t="s"/>
      <c r="I8" s="136" t="s"/>
      <c r="J8" s="136" t="s"/>
      <c r="K8" s="136" t="s"/>
      <c r="L8" s="136" t="s"/>
      <c r="M8" s="136" t="s"/>
      <c r="N8" s="136" t="s"/>
      <c r="O8" s="136" t="s"/>
      <c r="P8" s="136" t="s"/>
      <c r="Q8" s="136" t="s"/>
      <c r="R8" s="136" t="s"/>
      <c r="S8" s="136" t="s"/>
      <c r="T8" s="136" t="s"/>
      <c r="U8" s="136" t="s"/>
      <c r="V8" s="136" t="s"/>
      <c r="W8" s="136" t="s"/>
      <c r="X8" s="136" t="s"/>
      <c r="Y8" s="136" t="s"/>
      <c r="Z8" s="136" t="s"/>
      <c r="AA8" s="136" t="s"/>
      <c r="AB8" s="136" t="s"/>
    </row>
    <row r="9" spans="1:28" ht="114" customHeight="true">
      <c r="A9" s="159" t="s">
        <v>110</v>
      </c>
      <c r="B9" s="160" t="s">
        <v>666</v>
      </c>
      <c r="C9" s="161" t="s">
        <v>667</v>
      </c>
      <c r="D9" s="159" t="s">
        <v>276</v>
      </c>
      <c r="E9" s="162" t="s">
        <v>277</v>
      </c>
      <c r="F9" s="136" t="s"/>
      <c r="G9" s="136" t="s"/>
      <c r="H9" s="136" t="s"/>
      <c r="I9" s="136" t="s"/>
      <c r="J9" s="136" t="s"/>
      <c r="K9" s="136" t="s"/>
      <c r="L9" s="136" t="s"/>
      <c r="M9" s="136" t="s"/>
      <c r="N9" s="136" t="s"/>
      <c r="O9" s="136" t="s"/>
      <c r="P9" s="136" t="s"/>
      <c r="Q9" s="136" t="s"/>
      <c r="R9" s="136" t="s"/>
      <c r="S9" s="136" t="s"/>
      <c r="T9" s="136" t="s"/>
      <c r="U9" s="136" t="s"/>
      <c r="V9" s="136" t="s"/>
      <c r="W9" s="136" t="s"/>
      <c r="X9" s="136" t="s"/>
      <c r="Y9" s="136" t="s"/>
      <c r="Z9" s="136" t="s"/>
      <c r="AA9" s="136" t="s"/>
      <c r="AB9" s="136" t="s"/>
    </row>
    <row r="10" spans="1:28" ht="129" customHeight="true">
      <c r="A10" s="159" t="s">
        <v>278</v>
      </c>
      <c r="B10" s="160" t="s">
        <v>668</v>
      </c>
      <c r="C10" s="163" t="s"/>
      <c r="D10" s="164" t="s"/>
      <c r="E10" s="165" t="s">
        <v>669</v>
      </c>
      <c r="F10" s="136" t="s"/>
      <c r="G10" s="136" t="s"/>
      <c r="H10" s="136" t="s"/>
      <c r="I10" s="136" t="s"/>
      <c r="J10" s="136" t="s"/>
      <c r="K10" s="136" t="s"/>
      <c r="L10" s="136" t="s"/>
      <c r="M10" s="136" t="s"/>
      <c r="N10" s="136" t="s"/>
      <c r="O10" s="136" t="s"/>
      <c r="P10" s="136" t="s"/>
      <c r="Q10" s="136" t="s"/>
      <c r="R10" s="136" t="s"/>
      <c r="S10" s="136" t="s"/>
      <c r="T10" s="136" t="s"/>
      <c r="U10" s="136" t="s"/>
      <c r="V10" s="136" t="s"/>
      <c r="W10" s="136" t="s"/>
      <c r="X10" s="136" t="s"/>
      <c r="Y10" s="136" t="s"/>
      <c r="Z10" s="136" t="s"/>
      <c r="AA10" s="136" t="s"/>
      <c r="AB10" s="136" t="s"/>
    </row>
    <row r="11" spans="1:28" ht="110" customHeight="true">
      <c r="A11" s="160" t="s">
        <v>279</v>
      </c>
      <c r="B11" s="160" t="s">
        <v>280</v>
      </c>
      <c r="C11" s="166" t="s">
        <v>670</v>
      </c>
      <c r="D11" s="167" t="s"/>
      <c r="E11" s="165" t="s">
        <v>671</v>
      </c>
      <c r="F11" s="136" t="s"/>
      <c r="G11" s="136" t="s"/>
      <c r="H11" s="136" t="s"/>
      <c r="I11" s="136" t="s"/>
      <c r="J11" s="136" t="s"/>
      <c r="K11" s="136" t="s"/>
      <c r="L11" s="136" t="s"/>
      <c r="M11" s="136" t="s"/>
      <c r="N11" s="136" t="s"/>
      <c r="O11" s="136" t="s"/>
      <c r="P11" s="136" t="s"/>
      <c r="Q11" s="136" t="s"/>
      <c r="R11" s="136" t="s"/>
      <c r="S11" s="136" t="s"/>
      <c r="T11" s="136" t="s"/>
      <c r="U11" s="136" t="s"/>
      <c r="V11" s="136" t="s"/>
      <c r="W11" s="136" t="s"/>
      <c r="X11" s="136" t="s"/>
      <c r="Y11" s="136" t="s"/>
      <c r="Z11" s="136" t="s"/>
      <c r="AA11" s="136" t="s"/>
      <c r="AB11" s="136" t="s"/>
    </row>
    <row r="12" spans="1:28" ht="50" customHeight="true">
      <c r="A12" s="168" t="s"/>
      <c r="B12" s="168" t="s"/>
      <c r="C12" s="169" t="s"/>
      <c r="D12" s="168" t="s"/>
      <c r="E12" s="146" t="s"/>
      <c r="F12" s="136" t="s"/>
      <c r="G12" s="136" t="s"/>
      <c r="H12" s="136" t="s"/>
      <c r="I12" s="136" t="s"/>
      <c r="J12" s="136" t="s"/>
      <c r="K12" s="136" t="s"/>
      <c r="L12" s="136" t="s"/>
      <c r="M12" s="136" t="s"/>
      <c r="N12" s="136" t="s"/>
      <c r="O12" s="136" t="s"/>
      <c r="P12" s="136" t="s"/>
      <c r="Q12" s="136" t="s"/>
      <c r="R12" s="136" t="s"/>
      <c r="S12" s="136" t="s"/>
      <c r="T12" s="136" t="s"/>
      <c r="U12" s="136" t="s"/>
      <c r="V12" s="136" t="s"/>
      <c r="W12" s="136" t="s"/>
      <c r="X12" s="136" t="s"/>
      <c r="Y12" s="136" t="s"/>
      <c r="Z12" s="136" t="s"/>
      <c r="AA12" s="136" t="s"/>
      <c r="AB12" s="136" t="s"/>
    </row>
    <row r="13" spans="1:28" ht="50" customHeight="true">
      <c r="A13" s="136" t="s"/>
      <c r="B13" s="136" t="s"/>
      <c r="C13" s="136" t="s"/>
      <c r="D13" s="136" t="s"/>
      <c r="E13" s="170" t="s"/>
      <c r="F13" s="136" t="s"/>
      <c r="G13" s="136" t="s"/>
      <c r="H13" s="136" t="s"/>
      <c r="I13" s="136" t="s"/>
      <c r="J13" s="136" t="s"/>
      <c r="K13" s="136" t="s"/>
      <c r="L13" s="136" t="s"/>
      <c r="M13" s="136" t="s"/>
      <c r="N13" s="136" t="s"/>
      <c r="O13" s="136" t="s"/>
      <c r="P13" s="136" t="s"/>
      <c r="Q13" s="136" t="s"/>
      <c r="R13" s="136" t="s"/>
      <c r="S13" s="136" t="s"/>
      <c r="T13" s="136" t="s"/>
      <c r="U13" s="136" t="s"/>
      <c r="V13" s="136" t="s"/>
      <c r="W13" s="136" t="s"/>
      <c r="X13" s="136" t="s"/>
      <c r="Y13" s="136" t="s"/>
      <c r="Z13" s="136" t="s"/>
      <c r="AA13" s="136" t="s"/>
      <c r="AB13" s="136" t="s"/>
    </row>
    <row r="14" spans="1:28">
      <c r="A14" s="136" t="s"/>
      <c r="B14" s="136" t="s"/>
      <c r="C14" s="136" t="s"/>
      <c r="D14" s="136" t="s"/>
      <c r="E14" s="170" t="s"/>
      <c r="F14" s="136" t="s"/>
      <c r="G14" s="136" t="s"/>
      <c r="H14" s="136" t="s"/>
      <c r="I14" s="136" t="s"/>
      <c r="J14" s="136" t="s"/>
      <c r="K14" s="136" t="s"/>
      <c r="L14" s="136" t="s"/>
      <c r="M14" s="136" t="s"/>
      <c r="N14" s="136" t="s"/>
      <c r="O14" s="136" t="s"/>
      <c r="P14" s="136" t="s"/>
      <c r="Q14" s="136" t="s"/>
      <c r="R14" s="136" t="s"/>
      <c r="S14" s="136" t="s"/>
      <c r="T14" s="136" t="s"/>
      <c r="U14" s="136" t="s"/>
      <c r="V14" s="136" t="s"/>
      <c r="W14" s="136" t="s"/>
      <c r="X14" s="136" t="s"/>
      <c r="Y14" s="136" t="s"/>
      <c r="Z14" s="136" t="s"/>
      <c r="AA14" s="136" t="s"/>
      <c r="AB14" s="136" t="s"/>
    </row>
    <row r="15" spans="1:28">
      <c r="A15" s="136" t="s"/>
      <c r="B15" s="136" t="s"/>
      <c r="C15" s="136" t="s"/>
      <c r="D15" s="136" t="s"/>
      <c r="E15" s="170" t="s"/>
      <c r="F15" s="136" t="s"/>
      <c r="G15" s="136" t="s"/>
      <c r="H15" s="136" t="s"/>
      <c r="I15" s="136" t="s"/>
      <c r="J15" s="136" t="s"/>
      <c r="K15" s="136" t="s"/>
      <c r="L15" s="136" t="s"/>
      <c r="M15" s="136" t="s"/>
      <c r="N15" s="136" t="s"/>
      <c r="O15" s="136" t="s"/>
      <c r="P15" s="136" t="s"/>
      <c r="Q15" s="136" t="s"/>
      <c r="R15" s="136" t="s"/>
      <c r="S15" s="136" t="s"/>
      <c r="T15" s="136" t="s"/>
      <c r="U15" s="136" t="s"/>
      <c r="V15" s="136" t="s"/>
      <c r="W15" s="136" t="s"/>
      <c r="X15" s="136" t="s"/>
      <c r="Y15" s="136" t="s"/>
      <c r="Z15" s="136" t="s"/>
      <c r="AA15" s="136" t="s"/>
      <c r="AB15" s="136" t="s"/>
    </row>
    <row r="16" spans="1:28">
      <c r="A16" s="136" t="s"/>
      <c r="B16" s="136" t="s"/>
      <c r="C16" s="136" t="s"/>
      <c r="D16" s="136" t="s"/>
      <c r="E16" s="170" t="s"/>
      <c r="F16" s="136" t="s"/>
      <c r="G16" s="136" t="s"/>
      <c r="H16" s="136" t="s"/>
      <c r="I16" s="136" t="s"/>
      <c r="J16" s="136" t="s"/>
      <c r="K16" s="136" t="s"/>
      <c r="L16" s="136" t="s"/>
      <c r="M16" s="136" t="s"/>
      <c r="N16" s="136" t="s"/>
      <c r="O16" s="136" t="s"/>
      <c r="P16" s="136" t="s"/>
      <c r="Q16" s="136" t="s"/>
      <c r="R16" s="136" t="s"/>
      <c r="S16" s="136" t="s"/>
      <c r="T16" s="136" t="s"/>
      <c r="U16" s="136" t="s"/>
      <c r="V16" s="136" t="s"/>
      <c r="W16" s="136" t="s"/>
      <c r="X16" s="136" t="s"/>
      <c r="Y16" s="136" t="s"/>
      <c r="Z16" s="136" t="s"/>
      <c r="AA16" s="136" t="s"/>
      <c r="AB16" s="136" t="s"/>
    </row>
    <row r="17" spans="1:28">
      <c r="A17" s="136" t="s"/>
      <c r="B17" s="136" t="s"/>
      <c r="C17" s="136" t="s"/>
      <c r="D17" s="136" t="s"/>
      <c r="E17" s="170" t="s"/>
      <c r="F17" s="136" t="s"/>
      <c r="G17" s="136" t="s"/>
      <c r="H17" s="136" t="s"/>
      <c r="I17" s="136" t="s"/>
      <c r="J17" s="136" t="s"/>
      <c r="K17" s="136" t="s"/>
      <c r="L17" s="136" t="s"/>
      <c r="M17" s="136" t="s"/>
      <c r="N17" s="136" t="s"/>
      <c r="O17" s="136" t="s"/>
      <c r="P17" s="136" t="s"/>
      <c r="Q17" s="136" t="s"/>
      <c r="R17" s="136" t="s"/>
      <c r="S17" s="136" t="s"/>
      <c r="T17" s="136" t="s"/>
      <c r="U17" s="136" t="s"/>
      <c r="V17" s="136" t="s"/>
      <c r="W17" s="136" t="s"/>
      <c r="X17" s="136" t="s"/>
      <c r="Y17" s="136" t="s"/>
      <c r="Z17" s="136" t="s"/>
      <c r="AA17" s="136" t="s"/>
      <c r="AB17" s="136" t="s"/>
    </row>
    <row r="18" spans="1:28">
      <c r="A18" s="136" t="s"/>
      <c r="B18" s="136" t="s"/>
      <c r="C18" s="136" t="s"/>
      <c r="D18" s="136" t="s"/>
      <c r="E18" s="170" t="s"/>
      <c r="F18" s="136" t="s"/>
      <c r="G18" s="136" t="s"/>
      <c r="H18" s="136" t="s"/>
      <c r="I18" s="136" t="s"/>
      <c r="J18" s="136" t="s"/>
      <c r="K18" s="136" t="s"/>
      <c r="L18" s="136" t="s"/>
      <c r="M18" s="136" t="s"/>
      <c r="N18" s="136" t="s"/>
      <c r="O18" s="136" t="s"/>
      <c r="P18" s="136" t="s"/>
      <c r="Q18" s="136" t="s"/>
      <c r="R18" s="136" t="s"/>
      <c r="S18" s="136" t="s"/>
      <c r="T18" s="136" t="s"/>
      <c r="U18" s="136" t="s"/>
      <c r="V18" s="136" t="s"/>
      <c r="W18" s="136" t="s"/>
      <c r="X18" s="136" t="s"/>
      <c r="Y18" s="136" t="s"/>
      <c r="Z18" s="136" t="s"/>
      <c r="AA18" s="136" t="s"/>
      <c r="AB18" s="136" t="s"/>
    </row>
    <row r="19" spans="1:28">
      <c r="A19" s="136" t="s"/>
      <c r="B19" s="136" t="s"/>
      <c r="C19" s="136" t="s"/>
      <c r="D19" s="136" t="s"/>
      <c r="E19" s="170" t="s"/>
      <c r="F19" s="136" t="s"/>
      <c r="G19" s="136" t="s"/>
      <c r="H19" s="136" t="s"/>
      <c r="I19" s="136" t="s"/>
      <c r="J19" s="136" t="s"/>
      <c r="K19" s="136" t="s"/>
      <c r="L19" s="136" t="s"/>
      <c r="M19" s="136" t="s"/>
      <c r="N19" s="136" t="s"/>
      <c r="O19" s="136" t="s"/>
      <c r="P19" s="136" t="s"/>
      <c r="Q19" s="136" t="s"/>
      <c r="R19" s="136" t="s"/>
      <c r="S19" s="136" t="s"/>
      <c r="T19" s="136" t="s"/>
      <c r="U19" s="136" t="s"/>
      <c r="V19" s="136" t="s"/>
      <c r="W19" s="136" t="s"/>
      <c r="X19" s="136" t="s"/>
      <c r="Y19" s="136" t="s"/>
      <c r="Z19" s="136" t="s"/>
      <c r="AA19" s="136" t="s"/>
      <c r="AB19" s="136" t="s"/>
    </row>
    <row r="20" spans="1:28">
      <c r="A20" s="136" t="s"/>
      <c r="B20" s="136" t="s"/>
      <c r="C20" s="136" t="s"/>
      <c r="D20" s="136" t="s"/>
      <c r="E20" s="170" t="s"/>
      <c r="F20" s="136" t="s"/>
      <c r="G20" s="136" t="s"/>
      <c r="H20" s="136" t="s"/>
      <c r="I20" s="136" t="s"/>
      <c r="J20" s="136" t="s"/>
      <c r="K20" s="136" t="s"/>
      <c r="L20" s="136" t="s"/>
      <c r="M20" s="136" t="s"/>
      <c r="N20" s="136" t="s"/>
      <c r="O20" s="136" t="s"/>
      <c r="P20" s="136" t="s"/>
      <c r="Q20" s="136" t="s"/>
      <c r="R20" s="136" t="s"/>
      <c r="S20" s="136" t="s"/>
      <c r="T20" s="136" t="s"/>
      <c r="U20" s="136" t="s"/>
      <c r="V20" s="136" t="s"/>
      <c r="W20" s="136" t="s"/>
      <c r="X20" s="136" t="s"/>
      <c r="Y20" s="136" t="s"/>
      <c r="Z20" s="136" t="s"/>
      <c r="AA20" s="136" t="s"/>
      <c r="AB20" s="136" t="s"/>
    </row>
    <row r="21" spans="1:28">
      <c r="A21" s="136" t="s"/>
      <c r="B21" s="136" t="s"/>
      <c r="C21" s="136" t="s"/>
      <c r="D21" s="136" t="s"/>
      <c r="E21" s="170" t="s"/>
      <c r="F21" s="136" t="s"/>
      <c r="G21" s="136" t="s"/>
      <c r="H21" s="136" t="s"/>
      <c r="I21" s="136" t="s"/>
      <c r="J21" s="136" t="s"/>
      <c r="K21" s="136" t="s"/>
      <c r="L21" s="136" t="s"/>
      <c r="M21" s="136" t="s"/>
      <c r="N21" s="136" t="s"/>
      <c r="O21" s="136" t="s"/>
      <c r="P21" s="136" t="s"/>
      <c r="Q21" s="136" t="s"/>
      <c r="R21" s="136" t="s"/>
      <c r="S21" s="136" t="s"/>
      <c r="T21" s="136" t="s"/>
      <c r="U21" s="136" t="s"/>
      <c r="V21" s="136" t="s"/>
      <c r="W21" s="136" t="s"/>
      <c r="X21" s="136" t="s"/>
      <c r="Y21" s="136" t="s"/>
      <c r="Z21" s="136" t="s"/>
      <c r="AA21" s="136" t="s"/>
      <c r="AB21" s="136" t="s"/>
    </row>
    <row r="22" spans="1:28">
      <c r="A22" s="136" t="s"/>
      <c r="B22" s="136" t="s"/>
      <c r="C22" s="136" t="s"/>
      <c r="D22" s="136" t="s"/>
      <c r="E22" s="170" t="s"/>
      <c r="F22" s="136" t="s"/>
      <c r="G22" s="136" t="s"/>
      <c r="H22" s="136" t="s"/>
      <c r="I22" s="136" t="s"/>
      <c r="J22" s="136" t="s"/>
      <c r="K22" s="136" t="s"/>
      <c r="L22" s="136" t="s"/>
      <c r="M22" s="136" t="s"/>
      <c r="N22" s="136" t="s"/>
      <c r="O22" s="136" t="s"/>
      <c r="P22" s="136" t="s"/>
      <c r="Q22" s="136" t="s"/>
      <c r="R22" s="136" t="s"/>
      <c r="S22" s="136" t="s"/>
      <c r="T22" s="136" t="s"/>
      <c r="U22" s="136" t="s"/>
      <c r="V22" s="136" t="s"/>
      <c r="W22" s="136" t="s"/>
      <c r="X22" s="136" t="s"/>
      <c r="Y22" s="136" t="s"/>
      <c r="Z22" s="136" t="s"/>
      <c r="AA22" s="136" t="s"/>
      <c r="AB22" s="136" t="s"/>
    </row>
    <row r="23" spans="1:28">
      <c r="A23" s="136" t="s"/>
      <c r="B23" s="136" t="s"/>
      <c r="C23" s="136" t="s"/>
      <c r="D23" s="136" t="s"/>
      <c r="E23" s="170" t="s"/>
      <c r="F23" s="136" t="s"/>
      <c r="G23" s="136" t="s"/>
      <c r="H23" s="136" t="s"/>
      <c r="I23" s="136" t="s"/>
      <c r="J23" s="136" t="s"/>
      <c r="K23" s="136" t="s"/>
      <c r="L23" s="136" t="s"/>
      <c r="M23" s="136" t="s"/>
      <c r="N23" s="136" t="s"/>
      <c r="O23" s="136" t="s"/>
      <c r="P23" s="136" t="s"/>
      <c r="Q23" s="136" t="s"/>
      <c r="R23" s="136" t="s"/>
      <c r="S23" s="136" t="s"/>
      <c r="T23" s="136" t="s"/>
      <c r="U23" s="136" t="s"/>
      <c r="V23" s="136" t="s"/>
      <c r="W23" s="136" t="s"/>
      <c r="X23" s="136" t="s"/>
      <c r="Y23" s="136" t="s"/>
      <c r="Z23" s="136" t="s"/>
      <c r="AA23" s="136" t="s"/>
      <c r="AB23" s="136" t="s"/>
    </row>
    <row r="24" spans="1:28">
      <c r="A24" s="136" t="s"/>
      <c r="B24" s="136" t="s"/>
      <c r="C24" s="136" t="s"/>
      <c r="D24" s="136" t="s"/>
      <c r="E24" s="170" t="s"/>
      <c r="F24" s="136" t="s"/>
      <c r="G24" s="136" t="s"/>
      <c r="H24" s="136" t="s"/>
      <c r="I24" s="136" t="s"/>
      <c r="J24" s="136" t="s"/>
      <c r="K24" s="136" t="s"/>
      <c r="L24" s="136" t="s"/>
      <c r="M24" s="136" t="s"/>
      <c r="N24" s="136" t="s"/>
      <c r="O24" s="136" t="s"/>
      <c r="P24" s="136" t="s"/>
      <c r="Q24" s="136" t="s"/>
      <c r="R24" s="136" t="s"/>
      <c r="S24" s="136" t="s"/>
      <c r="T24" s="136" t="s"/>
      <c r="U24" s="136" t="s"/>
      <c r="V24" s="136" t="s"/>
      <c r="W24" s="136" t="s"/>
      <c r="X24" s="136" t="s"/>
      <c r="Y24" s="136" t="s"/>
      <c r="Z24" s="136" t="s"/>
      <c r="AA24" s="136" t="s"/>
      <c r="AB24" s="136" t="s"/>
    </row>
    <row r="25" spans="1:28">
      <c r="A25" s="136" t="s"/>
      <c r="B25" s="136" t="s"/>
      <c r="C25" s="136" t="s"/>
      <c r="D25" s="136" t="s"/>
      <c r="E25" s="170" t="s"/>
      <c r="F25" s="136" t="s"/>
      <c r="G25" s="136" t="s"/>
      <c r="H25" s="136" t="s"/>
      <c r="I25" s="136" t="s"/>
      <c r="J25" s="136" t="s"/>
      <c r="K25" s="136" t="s"/>
      <c r="L25" s="136" t="s"/>
      <c r="M25" s="136" t="s"/>
      <c r="N25" s="136" t="s"/>
      <c r="O25" s="136" t="s"/>
      <c r="P25" s="136" t="s"/>
      <c r="Q25" s="136" t="s"/>
      <c r="R25" s="136" t="s"/>
      <c r="S25" s="136" t="s"/>
      <c r="T25" s="136" t="s"/>
      <c r="U25" s="136" t="s"/>
      <c r="V25" s="136" t="s"/>
      <c r="W25" s="136" t="s"/>
      <c r="X25" s="136" t="s"/>
      <c r="Y25" s="136" t="s"/>
      <c r="Z25" s="136" t="s"/>
      <c r="AA25" s="136" t="s"/>
      <c r="AB25" s="136" t="s"/>
    </row>
    <row r="26" spans="1:28">
      <c r="A26" s="136" t="s"/>
      <c r="B26" s="136" t="s"/>
      <c r="C26" s="136" t="s"/>
      <c r="D26" s="136" t="s"/>
      <c r="E26" s="170" t="s"/>
      <c r="F26" s="136" t="s"/>
      <c r="G26" s="136" t="s"/>
      <c r="H26" s="136" t="s"/>
      <c r="I26" s="136" t="s"/>
      <c r="J26" s="136" t="s"/>
      <c r="K26" s="136" t="s"/>
      <c r="L26" s="136" t="s"/>
      <c r="M26" s="136" t="s"/>
      <c r="N26" s="136" t="s"/>
      <c r="O26" s="136" t="s"/>
      <c r="P26" s="136" t="s"/>
      <c r="Q26" s="136" t="s"/>
      <c r="R26" s="136" t="s"/>
      <c r="S26" s="136" t="s"/>
      <c r="T26" s="136" t="s"/>
      <c r="U26" s="136" t="s"/>
      <c r="V26" s="136" t="s"/>
      <c r="W26" s="136" t="s"/>
      <c r="X26" s="136" t="s"/>
      <c r="Y26" s="136" t="s"/>
      <c r="Z26" s="136" t="s"/>
      <c r="AA26" s="136" t="s"/>
      <c r="AB26" s="136" t="s"/>
    </row>
    <row r="27" spans="1:28">
      <c r="A27" s="136" t="s"/>
      <c r="B27" s="136" t="s"/>
      <c r="C27" s="136" t="s"/>
      <c r="D27" s="136" t="s"/>
      <c r="E27" s="170" t="s"/>
      <c r="F27" s="136" t="s"/>
      <c r="G27" s="136" t="s"/>
      <c r="H27" s="136" t="s"/>
      <c r="I27" s="136" t="s"/>
      <c r="J27" s="136" t="s"/>
      <c r="K27" s="136" t="s"/>
      <c r="L27" s="136" t="s"/>
      <c r="M27" s="136" t="s"/>
      <c r="N27" s="136" t="s"/>
      <c r="O27" s="136" t="s"/>
      <c r="P27" s="136" t="s"/>
      <c r="Q27" s="136" t="s"/>
      <c r="R27" s="136" t="s"/>
      <c r="S27" s="136" t="s"/>
      <c r="T27" s="136" t="s"/>
      <c r="U27" s="136" t="s"/>
      <c r="V27" s="136" t="s"/>
      <c r="W27" s="136" t="s"/>
      <c r="X27" s="136" t="s"/>
      <c r="Y27" s="136" t="s"/>
      <c r="Z27" s="136" t="s"/>
      <c r="AA27" s="136" t="s"/>
      <c r="AB27" s="136" t="s"/>
    </row>
    <row r="28" spans="1:28">
      <c r="A28" s="136" t="s"/>
      <c r="B28" s="136" t="s"/>
      <c r="C28" s="136" t="s"/>
      <c r="D28" s="136" t="s"/>
      <c r="E28" s="170" t="s"/>
      <c r="F28" s="136" t="s"/>
      <c r="G28" s="136" t="s"/>
      <c r="H28" s="136" t="s"/>
      <c r="I28" s="136" t="s"/>
      <c r="J28" s="136" t="s"/>
      <c r="K28" s="136" t="s"/>
      <c r="L28" s="136" t="s"/>
      <c r="M28" s="136" t="s"/>
      <c r="N28" s="136" t="s"/>
      <c r="O28" s="136" t="s"/>
      <c r="P28" s="136" t="s"/>
      <c r="Q28" s="136" t="s"/>
      <c r="R28" s="136" t="s"/>
      <c r="S28" s="136" t="s"/>
      <c r="T28" s="136" t="s"/>
      <c r="U28" s="136" t="s"/>
      <c r="V28" s="136" t="s"/>
      <c r="W28" s="136" t="s"/>
      <c r="X28" s="136" t="s"/>
      <c r="Y28" s="136" t="s"/>
      <c r="Z28" s="136" t="s"/>
      <c r="AA28" s="136" t="s"/>
      <c r="AB28" s="136" t="s"/>
    </row>
    <row r="29" spans="1:28">
      <c r="A29" s="136" t="s"/>
      <c r="B29" s="136" t="s"/>
      <c r="C29" s="136" t="s"/>
      <c r="D29" s="136" t="s"/>
      <c r="E29" s="170" t="s"/>
      <c r="F29" s="136" t="s"/>
      <c r="G29" s="136" t="s"/>
      <c r="H29" s="136" t="s"/>
      <c r="I29" s="136" t="s"/>
      <c r="J29" s="136" t="s"/>
      <c r="K29" s="136" t="s"/>
      <c r="L29" s="136" t="s"/>
      <c r="M29" s="136" t="s"/>
      <c r="N29" s="136" t="s"/>
      <c r="O29" s="136" t="s"/>
      <c r="P29" s="136" t="s"/>
      <c r="Q29" s="136" t="s"/>
      <c r="R29" s="136" t="s"/>
      <c r="S29" s="136" t="s"/>
      <c r="T29" s="136" t="s"/>
      <c r="U29" s="136" t="s"/>
      <c r="V29" s="136" t="s"/>
      <c r="W29" s="136" t="s"/>
      <c r="X29" s="136" t="s"/>
      <c r="Y29" s="136" t="s"/>
      <c r="Z29" s="136" t="s"/>
      <c r="AA29" s="136" t="s"/>
      <c r="AB29" s="136" t="s"/>
    </row>
    <row r="30" spans="1:28">
      <c r="A30" s="136" t="s"/>
      <c r="B30" s="136" t="s"/>
      <c r="C30" s="136" t="s"/>
      <c r="D30" s="136" t="s"/>
      <c r="E30" s="170" t="s"/>
      <c r="F30" s="136" t="s"/>
      <c r="G30" s="136" t="s"/>
      <c r="H30" s="136" t="s"/>
      <c r="I30" s="136" t="s"/>
      <c r="J30" s="136" t="s"/>
      <c r="K30" s="136" t="s"/>
      <c r="L30" s="136" t="s"/>
      <c r="M30" s="136" t="s"/>
      <c r="N30" s="136" t="s"/>
      <c r="O30" s="136" t="s"/>
      <c r="P30" s="136" t="s"/>
      <c r="Q30" s="136" t="s"/>
      <c r="R30" s="136" t="s"/>
      <c r="S30" s="136" t="s"/>
      <c r="T30" s="136" t="s"/>
      <c r="U30" s="136" t="s"/>
      <c r="V30" s="136" t="s"/>
      <c r="W30" s="136" t="s"/>
      <c r="X30" s="136" t="s"/>
      <c r="Y30" s="136" t="s"/>
      <c r="Z30" s="136" t="s"/>
      <c r="AA30" s="136" t="s"/>
      <c r="AB30" s="136" t="s"/>
    </row>
    <row r="31" spans="1:28">
      <c r="A31" s="136" t="s"/>
      <c r="B31" s="136" t="s"/>
      <c r="C31" s="136" t="s"/>
      <c r="D31" s="136" t="s"/>
      <c r="E31" s="170" t="s"/>
      <c r="F31" s="136" t="s"/>
      <c r="G31" s="136" t="s"/>
      <c r="H31" s="136" t="s"/>
      <c r="I31" s="136" t="s"/>
      <c r="J31" s="136" t="s"/>
      <c r="K31" s="136" t="s"/>
      <c r="L31" s="136" t="s"/>
      <c r="M31" s="136" t="s"/>
      <c r="N31" s="136" t="s"/>
      <c r="O31" s="136" t="s"/>
      <c r="P31" s="136" t="s"/>
      <c r="Q31" s="136" t="s"/>
      <c r="R31" s="136" t="s"/>
      <c r="S31" s="136" t="s"/>
      <c r="T31" s="136" t="s"/>
      <c r="U31" s="136" t="s"/>
      <c r="V31" s="136" t="s"/>
      <c r="W31" s="136" t="s"/>
      <c r="X31" s="136" t="s"/>
      <c r="Y31" s="136" t="s"/>
      <c r="Z31" s="136" t="s"/>
      <c r="AA31" s="136" t="s"/>
      <c r="AB31" s="136" t="s"/>
    </row>
    <row r="32" spans="1:28">
      <c r="A32" s="136" t="s"/>
      <c r="B32" s="136" t="s"/>
      <c r="C32" s="136" t="s"/>
      <c r="D32" s="136" t="s"/>
      <c r="E32" s="170" t="s"/>
      <c r="F32" s="136" t="s"/>
      <c r="G32" s="136" t="s"/>
      <c r="H32" s="136" t="s"/>
      <c r="I32" s="136" t="s"/>
      <c r="J32" s="136" t="s"/>
      <c r="K32" s="136" t="s"/>
      <c r="L32" s="136" t="s"/>
      <c r="M32" s="136" t="s"/>
      <c r="N32" s="136" t="s"/>
      <c r="O32" s="136" t="s"/>
      <c r="P32" s="136" t="s"/>
      <c r="Q32" s="136" t="s"/>
      <c r="R32" s="136" t="s"/>
      <c r="S32" s="136" t="s"/>
      <c r="T32" s="136" t="s"/>
      <c r="U32" s="136" t="s"/>
      <c r="V32" s="136" t="s"/>
      <c r="W32" s="136" t="s"/>
      <c r="X32" s="136" t="s"/>
      <c r="Y32" s="136" t="s"/>
      <c r="Z32" s="136" t="s"/>
      <c r="AA32" s="136" t="s"/>
      <c r="AB32" s="136" t="s"/>
    </row>
    <row r="33" spans="1:28">
      <c r="A33" s="136" t="s"/>
      <c r="B33" s="136" t="s"/>
      <c r="C33" s="136" t="s"/>
      <c r="D33" s="136" t="s"/>
      <c r="E33" s="170" t="s"/>
      <c r="F33" s="136" t="s"/>
      <c r="G33" s="136" t="s"/>
      <c r="H33" s="136" t="s"/>
      <c r="I33" s="136" t="s"/>
      <c r="J33" s="136" t="s"/>
      <c r="K33" s="136" t="s"/>
      <c r="L33" s="136" t="s"/>
      <c r="M33" s="136" t="s"/>
      <c r="N33" s="136" t="s"/>
      <c r="O33" s="136" t="s"/>
      <c r="P33" s="136" t="s"/>
      <c r="Q33" s="136" t="s"/>
      <c r="R33" s="136" t="s"/>
      <c r="S33" s="136" t="s"/>
      <c r="T33" s="136" t="s"/>
      <c r="U33" s="136" t="s"/>
      <c r="V33" s="136" t="s"/>
      <c r="W33" s="136" t="s"/>
      <c r="X33" s="136" t="s"/>
      <c r="Y33" s="136" t="s"/>
      <c r="Z33" s="136" t="s"/>
      <c r="AA33" s="136" t="s"/>
      <c r="AB33" s="136" t="s"/>
    </row>
    <row r="34" spans="1:28">
      <c r="A34" s="136" t="s"/>
      <c r="B34" s="136" t="s"/>
      <c r="C34" s="136" t="s"/>
      <c r="D34" s="136" t="s"/>
      <c r="E34" s="170" t="s"/>
      <c r="F34" s="136" t="s"/>
      <c r="G34" s="136" t="s"/>
      <c r="H34" s="136" t="s"/>
      <c r="I34" s="136" t="s"/>
      <c r="J34" s="136" t="s"/>
      <c r="K34" s="136" t="s"/>
      <c r="L34" s="136" t="s"/>
      <c r="M34" s="136" t="s"/>
      <c r="N34" s="136" t="s"/>
      <c r="O34" s="136" t="s"/>
      <c r="P34" s="136" t="s"/>
      <c r="Q34" s="136" t="s"/>
      <c r="R34" s="136" t="s"/>
      <c r="S34" s="136" t="s"/>
      <c r="T34" s="136" t="s"/>
      <c r="U34" s="136" t="s"/>
      <c r="V34" s="136" t="s"/>
      <c r="W34" s="136" t="s"/>
      <c r="X34" s="136" t="s"/>
      <c r="Y34" s="136" t="s"/>
      <c r="Z34" s="136" t="s"/>
      <c r="AA34" s="136" t="s"/>
      <c r="AB34" s="136" t="s"/>
    </row>
    <row r="35" spans="1:28">
      <c r="A35" s="136" t="s"/>
      <c r="B35" s="136" t="s"/>
      <c r="C35" s="136" t="s"/>
      <c r="D35" s="136" t="s"/>
      <c r="E35" s="170" t="s"/>
      <c r="F35" s="136" t="s"/>
      <c r="G35" s="136" t="s"/>
      <c r="H35" s="136" t="s"/>
      <c r="I35" s="136" t="s"/>
      <c r="J35" s="136" t="s"/>
      <c r="K35" s="136" t="s"/>
      <c r="L35" s="136" t="s"/>
      <c r="M35" s="136" t="s"/>
      <c r="N35" s="136" t="s"/>
      <c r="O35" s="136" t="s"/>
      <c r="P35" s="136" t="s"/>
      <c r="Q35" s="136" t="s"/>
      <c r="R35" s="136" t="s"/>
      <c r="S35" s="136" t="s"/>
      <c r="T35" s="136" t="s"/>
      <c r="U35" s="136" t="s"/>
      <c r="V35" s="136" t="s"/>
      <c r="W35" s="136" t="s"/>
      <c r="X35" s="136" t="s"/>
      <c r="Y35" s="136" t="s"/>
      <c r="Z35" s="136" t="s"/>
      <c r="AA35" s="136" t="s"/>
      <c r="AB35" s="136" t="s"/>
    </row>
    <row r="36" spans="1:28">
      <c r="A36" s="136" t="s"/>
      <c r="B36" s="136" t="s"/>
      <c r="C36" s="136" t="s"/>
      <c r="D36" s="136" t="s"/>
      <c r="E36" s="170" t="s"/>
      <c r="F36" s="136" t="s"/>
      <c r="G36" s="136" t="s"/>
      <c r="H36" s="136" t="s"/>
      <c r="I36" s="136" t="s"/>
      <c r="J36" s="136" t="s"/>
      <c r="K36" s="136" t="s"/>
      <c r="L36" s="136" t="s"/>
      <c r="M36" s="136" t="s"/>
      <c r="N36" s="136" t="s"/>
      <c r="O36" s="136" t="s"/>
      <c r="P36" s="136" t="s"/>
      <c r="Q36" s="136" t="s"/>
      <c r="R36" s="136" t="s"/>
      <c r="S36" s="136" t="s"/>
      <c r="T36" s="136" t="s"/>
      <c r="U36" s="136" t="s"/>
      <c r="V36" s="136" t="s"/>
      <c r="W36" s="136" t="s"/>
      <c r="X36" s="136" t="s"/>
      <c r="Y36" s="136" t="s"/>
      <c r="Z36" s="136" t="s"/>
      <c r="AA36" s="136" t="s"/>
      <c r="AB36" s="136" t="s"/>
    </row>
    <row r="37" spans="1:28">
      <c r="A37" s="136" t="s"/>
      <c r="B37" s="136" t="s"/>
      <c r="C37" s="136" t="s"/>
      <c r="D37" s="136" t="s"/>
      <c r="E37" s="170" t="s"/>
      <c r="F37" s="136" t="s"/>
      <c r="G37" s="136" t="s"/>
      <c r="H37" s="136" t="s"/>
      <c r="I37" s="136" t="s"/>
      <c r="J37" s="136" t="s"/>
      <c r="K37" s="136" t="s"/>
      <c r="L37" s="136" t="s"/>
      <c r="M37" s="136" t="s"/>
      <c r="N37" s="136" t="s"/>
      <c r="O37" s="136" t="s"/>
      <c r="P37" s="136" t="s"/>
      <c r="Q37" s="136" t="s"/>
      <c r="R37" s="136" t="s"/>
      <c r="S37" s="136" t="s"/>
      <c r="T37" s="136" t="s"/>
      <c r="U37" s="136" t="s"/>
      <c r="V37" s="136" t="s"/>
      <c r="W37" s="136" t="s"/>
      <c r="X37" s="136" t="s"/>
      <c r="Y37" s="136" t="s"/>
      <c r="Z37" s="136" t="s"/>
      <c r="AA37" s="136" t="s"/>
      <c r="AB37" s="136" t="s"/>
    </row>
    <row r="38" spans="1:28">
      <c r="A38" s="136" t="s"/>
      <c r="B38" s="136" t="s"/>
      <c r="C38" s="136" t="s"/>
      <c r="D38" s="136" t="s"/>
      <c r="E38" s="170" t="s"/>
      <c r="F38" s="136" t="s"/>
      <c r="G38" s="136" t="s"/>
      <c r="H38" s="136" t="s"/>
      <c r="I38" s="136" t="s"/>
      <c r="J38" s="136" t="s"/>
      <c r="K38" s="136" t="s"/>
      <c r="L38" s="136" t="s"/>
      <c r="M38" s="136" t="s"/>
      <c r="N38" s="136" t="s"/>
      <c r="O38" s="136" t="s"/>
      <c r="P38" s="136" t="s"/>
      <c r="Q38" s="136" t="s"/>
      <c r="R38" s="136" t="s"/>
      <c r="S38" s="136" t="s"/>
      <c r="T38" s="136" t="s"/>
      <c r="U38" s="136" t="s"/>
      <c r="V38" s="136" t="s"/>
      <c r="W38" s="136" t="s"/>
      <c r="X38" s="136" t="s"/>
      <c r="Y38" s="136" t="s"/>
      <c r="Z38" s="136" t="s"/>
      <c r="AA38" s="136" t="s"/>
      <c r="AB38" s="136" t="s"/>
    </row>
    <row r="39" spans="1:28">
      <c r="A39" s="136" t="s"/>
      <c r="B39" s="136" t="s"/>
      <c r="C39" s="136" t="s"/>
      <c r="D39" s="136" t="s"/>
      <c r="E39" s="170" t="s"/>
      <c r="F39" s="136" t="s"/>
      <c r="G39" s="136" t="s"/>
      <c r="H39" s="136" t="s"/>
      <c r="I39" s="136" t="s"/>
      <c r="J39" s="136" t="s"/>
      <c r="K39" s="136" t="s"/>
      <c r="L39" s="136" t="s"/>
      <c r="M39" s="136" t="s"/>
      <c r="N39" s="136" t="s"/>
      <c r="O39" s="136" t="s"/>
      <c r="P39" s="136" t="s"/>
      <c r="Q39" s="136" t="s"/>
      <c r="R39" s="136" t="s"/>
      <c r="S39" s="136" t="s"/>
      <c r="T39" s="136" t="s"/>
      <c r="U39" s="136" t="s"/>
      <c r="V39" s="136" t="s"/>
      <c r="W39" s="136" t="s"/>
      <c r="X39" s="136" t="s"/>
      <c r="Y39" s="136" t="s"/>
      <c r="Z39" s="136" t="s"/>
      <c r="AA39" s="136" t="s"/>
      <c r="AB39" s="136" t="s"/>
    </row>
    <row r="40" spans="1:28">
      <c r="A40" s="136" t="s"/>
      <c r="B40" s="136" t="s"/>
      <c r="C40" s="136" t="s"/>
      <c r="D40" s="136" t="s"/>
      <c r="E40" s="170" t="s"/>
      <c r="F40" s="136" t="s"/>
      <c r="G40" s="136" t="s"/>
      <c r="H40" s="136" t="s"/>
      <c r="I40" s="136" t="s"/>
      <c r="J40" s="136" t="s"/>
      <c r="K40" s="136" t="s"/>
      <c r="L40" s="136" t="s"/>
      <c r="M40" s="136" t="s"/>
      <c r="N40" s="136" t="s"/>
      <c r="O40" s="136" t="s"/>
      <c r="P40" s="136" t="s"/>
      <c r="Q40" s="136" t="s"/>
      <c r="R40" s="136" t="s"/>
      <c r="S40" s="136" t="s"/>
      <c r="T40" s="136" t="s"/>
      <c r="U40" s="136" t="s"/>
      <c r="V40" s="136" t="s"/>
      <c r="W40" s="136" t="s"/>
      <c r="X40" s="136" t="s"/>
      <c r="Y40" s="136" t="s"/>
      <c r="Z40" s="136" t="s"/>
      <c r="AA40" s="136" t="s"/>
      <c r="AB40" s="136" t="s"/>
    </row>
    <row r="41" spans="1:28">
      <c r="A41" s="136" t="s"/>
      <c r="B41" s="136" t="s"/>
      <c r="C41" s="136" t="s"/>
      <c r="D41" s="136" t="s"/>
      <c r="E41" s="170" t="s"/>
      <c r="F41" s="136" t="s"/>
      <c r="G41" s="136" t="s"/>
      <c r="H41" s="136" t="s"/>
      <c r="I41" s="136" t="s"/>
      <c r="J41" s="136" t="s"/>
      <c r="K41" s="136" t="s"/>
      <c r="L41" s="136" t="s"/>
      <c r="M41" s="136" t="s"/>
      <c r="N41" s="136" t="s"/>
      <c r="O41" s="136" t="s"/>
      <c r="P41" s="136" t="s"/>
      <c r="Q41" s="136" t="s"/>
      <c r="R41" s="136" t="s"/>
      <c r="S41" s="136" t="s"/>
      <c r="T41" s="136" t="s"/>
      <c r="U41" s="136" t="s"/>
      <c r="V41" s="136" t="s"/>
      <c r="W41" s="136" t="s"/>
      <c r="X41" s="136" t="s"/>
      <c r="Y41" s="136" t="s"/>
      <c r="Z41" s="136" t="s"/>
      <c r="AA41" s="136" t="s"/>
      <c r="AB41" s="136" t="s"/>
    </row>
    <row r="42" spans="1:28">
      <c r="A42" s="136" t="s"/>
      <c r="B42" s="136" t="s"/>
      <c r="C42" s="136" t="s"/>
      <c r="D42" s="136" t="s"/>
      <c r="E42" s="170" t="s"/>
      <c r="F42" s="136" t="s"/>
      <c r="G42" s="136" t="s"/>
      <c r="H42" s="136" t="s"/>
      <c r="I42" s="136" t="s"/>
      <c r="J42" s="136" t="s"/>
      <c r="K42" s="136" t="s"/>
      <c r="L42" s="136" t="s"/>
      <c r="M42" s="136" t="s"/>
      <c r="N42" s="136" t="s"/>
      <c r="O42" s="136" t="s"/>
      <c r="P42" s="136" t="s"/>
      <c r="Q42" s="136" t="s"/>
      <c r="R42" s="136" t="s"/>
      <c r="S42" s="136" t="s"/>
      <c r="T42" s="136" t="s"/>
      <c r="U42" s="136" t="s"/>
      <c r="V42" s="136" t="s"/>
      <c r="W42" s="136" t="s"/>
      <c r="X42" s="136" t="s"/>
      <c r="Y42" s="136" t="s"/>
      <c r="Z42" s="136" t="s"/>
      <c r="AA42" s="136" t="s"/>
      <c r="AB42" s="136" t="s"/>
    </row>
    <row r="43" spans="1:28">
      <c r="A43" s="136" t="s"/>
      <c r="B43" s="136" t="s"/>
      <c r="C43" s="136" t="s"/>
      <c r="D43" s="136" t="s"/>
      <c r="E43" s="170" t="s"/>
      <c r="F43" s="136" t="s"/>
      <c r="G43" s="136" t="s"/>
      <c r="H43" s="136" t="s"/>
      <c r="I43" s="136" t="s"/>
      <c r="J43" s="136" t="s"/>
      <c r="K43" s="136" t="s"/>
      <c r="L43" s="136" t="s"/>
      <c r="M43" s="136" t="s"/>
      <c r="N43" s="136" t="s"/>
      <c r="O43" s="136" t="s"/>
      <c r="P43" s="136" t="s"/>
      <c r="Q43" s="136" t="s"/>
      <c r="R43" s="136" t="s"/>
      <c r="S43" s="136" t="s"/>
      <c r="T43" s="136" t="s"/>
      <c r="U43" s="136" t="s"/>
      <c r="V43" s="136" t="s"/>
      <c r="W43" s="136" t="s"/>
      <c r="X43" s="136" t="s"/>
      <c r="Y43" s="136" t="s"/>
      <c r="Z43" s="136" t="s"/>
      <c r="AA43" s="136" t="s"/>
      <c r="AB43" s="136" t="s"/>
    </row>
    <row r="44" spans="1:28">
      <c r="A44" s="136" t="s"/>
      <c r="B44" s="136" t="s"/>
      <c r="C44" s="136" t="s"/>
      <c r="D44" s="136" t="s"/>
      <c r="E44" s="170" t="s"/>
      <c r="F44" s="136" t="s"/>
      <c r="G44" s="136" t="s"/>
      <c r="H44" s="136" t="s"/>
      <c r="I44" s="136" t="s"/>
      <c r="J44" s="136" t="s"/>
      <c r="K44" s="136" t="s"/>
      <c r="L44" s="136" t="s"/>
      <c r="M44" s="136" t="s"/>
      <c r="N44" s="136" t="s"/>
      <c r="O44" s="136" t="s"/>
      <c r="P44" s="136" t="s"/>
      <c r="Q44" s="136" t="s"/>
      <c r="R44" s="136" t="s"/>
      <c r="S44" s="136" t="s"/>
      <c r="T44" s="136" t="s"/>
      <c r="U44" s="136" t="s"/>
      <c r="V44" s="136" t="s"/>
      <c r="W44" s="136" t="s"/>
      <c r="X44" s="136" t="s"/>
      <c r="Y44" s="136" t="s"/>
      <c r="Z44" s="136" t="s"/>
      <c r="AA44" s="136" t="s"/>
      <c r="AB44" s="136" t="s"/>
    </row>
    <row r="45" spans="1:28">
      <c r="A45" s="136" t="s"/>
      <c r="B45" s="136" t="s"/>
      <c r="C45" s="136" t="s"/>
      <c r="D45" s="136" t="s"/>
      <c r="E45" s="170" t="s"/>
      <c r="F45" s="136" t="s"/>
      <c r="G45" s="136" t="s"/>
      <c r="H45" s="136" t="s"/>
      <c r="I45" s="136" t="s"/>
      <c r="J45" s="136" t="s"/>
      <c r="K45" s="136" t="s"/>
      <c r="L45" s="136" t="s"/>
      <c r="M45" s="136" t="s"/>
      <c r="N45" s="136" t="s"/>
      <c r="O45" s="136" t="s"/>
      <c r="P45" s="136" t="s"/>
      <c r="Q45" s="136" t="s"/>
      <c r="R45" s="136" t="s"/>
      <c r="S45" s="136" t="s"/>
      <c r="T45" s="136" t="s"/>
      <c r="U45" s="136" t="s"/>
      <c r="V45" s="136" t="s"/>
      <c r="W45" s="136" t="s"/>
      <c r="X45" s="136" t="s"/>
      <c r="Y45" s="136" t="s"/>
      <c r="Z45" s="136" t="s"/>
      <c r="AA45" s="136" t="s"/>
      <c r="AB45" s="136" t="s"/>
    </row>
    <row r="46" spans="1:28">
      <c r="A46" s="136" t="s"/>
      <c r="B46" s="136" t="s"/>
      <c r="C46" s="136" t="s"/>
      <c r="D46" s="136" t="s"/>
      <c r="E46" s="170" t="s"/>
      <c r="F46" s="136" t="s"/>
      <c r="G46" s="136" t="s"/>
      <c r="H46" s="136" t="s"/>
      <c r="I46" s="136" t="s"/>
      <c r="J46" s="136" t="s"/>
      <c r="K46" s="136" t="s"/>
      <c r="L46" s="136" t="s"/>
      <c r="M46" s="136" t="s"/>
      <c r="N46" s="136" t="s"/>
      <c r="O46" s="136" t="s"/>
      <c r="P46" s="136" t="s"/>
      <c r="Q46" s="136" t="s"/>
      <c r="R46" s="136" t="s"/>
      <c r="S46" s="136" t="s"/>
      <c r="T46" s="136" t="s"/>
      <c r="U46" s="136" t="s"/>
      <c r="V46" s="136" t="s"/>
      <c r="W46" s="136" t="s"/>
      <c r="X46" s="136" t="s"/>
      <c r="Y46" s="136" t="s"/>
      <c r="Z46" s="136" t="s"/>
      <c r="AA46" s="136" t="s"/>
      <c r="AB46" s="136" t="s"/>
    </row>
    <row r="47" spans="1:28">
      <c r="A47" s="136" t="s"/>
      <c r="B47" s="136" t="s"/>
      <c r="C47" s="136" t="s"/>
      <c r="D47" s="136" t="s"/>
      <c r="E47" s="170" t="s"/>
      <c r="F47" s="136" t="s"/>
      <c r="G47" s="136" t="s"/>
      <c r="H47" s="136" t="s"/>
      <c r="I47" s="136" t="s"/>
      <c r="J47" s="136" t="s"/>
      <c r="K47" s="136" t="s"/>
      <c r="L47" s="136" t="s"/>
      <c r="M47" s="136" t="s"/>
      <c r="N47" s="136" t="s"/>
      <c r="O47" s="136" t="s"/>
      <c r="P47" s="136" t="s"/>
      <c r="Q47" s="136" t="s"/>
      <c r="R47" s="136" t="s"/>
      <c r="S47" s="136" t="s"/>
      <c r="T47" s="136" t="s"/>
      <c r="U47" s="136" t="s"/>
      <c r="V47" s="136" t="s"/>
      <c r="W47" s="136" t="s"/>
      <c r="X47" s="136" t="s"/>
      <c r="Y47" s="136" t="s"/>
      <c r="Z47" s="136" t="s"/>
      <c r="AA47" s="136" t="s"/>
      <c r="AB47" s="136" t="s"/>
    </row>
    <row r="48" spans="1:28">
      <c r="A48" s="136" t="s"/>
      <c r="B48" s="136" t="s"/>
      <c r="C48" s="136" t="s"/>
      <c r="D48" s="136" t="s"/>
      <c r="E48" s="170" t="s"/>
      <c r="F48" s="136" t="s"/>
      <c r="G48" s="136" t="s"/>
      <c r="H48" s="136" t="s"/>
      <c r="I48" s="136" t="s"/>
      <c r="J48" s="136" t="s"/>
      <c r="K48" s="136" t="s"/>
      <c r="L48" s="136" t="s"/>
      <c r="M48" s="136" t="s"/>
      <c r="N48" s="136" t="s"/>
      <c r="O48" s="136" t="s"/>
      <c r="P48" s="136" t="s"/>
      <c r="Q48" s="136" t="s"/>
      <c r="R48" s="136" t="s"/>
      <c r="S48" s="136" t="s"/>
      <c r="T48" s="136" t="s"/>
      <c r="U48" s="136" t="s"/>
      <c r="V48" s="136" t="s"/>
      <c r="W48" s="136" t="s"/>
      <c r="X48" s="136" t="s"/>
      <c r="Y48" s="136" t="s"/>
      <c r="Z48" s="136" t="s"/>
      <c r="AA48" s="136" t="s"/>
      <c r="AB48" s="136" t="s"/>
    </row>
    <row r="49" spans="1:28">
      <c r="A49" s="136" t="s"/>
      <c r="B49" s="136" t="s"/>
      <c r="C49" s="136" t="s"/>
      <c r="D49" s="136" t="s"/>
      <c r="E49" s="170" t="s"/>
      <c r="F49" s="136" t="s"/>
      <c r="G49" s="136" t="s"/>
      <c r="H49" s="136" t="s"/>
      <c r="I49" s="136" t="s"/>
      <c r="J49" s="136" t="s"/>
      <c r="K49" s="136" t="s"/>
      <c r="L49" s="136" t="s"/>
      <c r="M49" s="136" t="s"/>
      <c r="N49" s="136" t="s"/>
      <c r="O49" s="136" t="s"/>
      <c r="P49" s="136" t="s"/>
      <c r="Q49" s="136" t="s"/>
      <c r="R49" s="136" t="s"/>
      <c r="S49" s="136" t="s"/>
      <c r="T49" s="136" t="s"/>
      <c r="U49" s="136" t="s"/>
      <c r="V49" s="136" t="s"/>
      <c r="W49" s="136" t="s"/>
      <c r="X49" s="136" t="s"/>
      <c r="Y49" s="136" t="s"/>
      <c r="Z49" s="136" t="s"/>
      <c r="AA49" s="136" t="s"/>
      <c r="AB49" s="136" t="s"/>
    </row>
    <row r="50" spans="1:28">
      <c r="A50" s="136" t="s"/>
      <c r="B50" s="136" t="s"/>
      <c r="C50" s="136" t="s"/>
      <c r="D50" s="136" t="s"/>
      <c r="E50" s="170" t="s"/>
      <c r="F50" s="136" t="s"/>
      <c r="G50" s="136" t="s"/>
      <c r="H50" s="136" t="s"/>
      <c r="I50" s="136" t="s"/>
      <c r="J50" s="136" t="s"/>
      <c r="K50" s="136" t="s"/>
      <c r="L50" s="136" t="s"/>
      <c r="M50" s="136" t="s"/>
      <c r="N50" s="136" t="s"/>
      <c r="O50" s="136" t="s"/>
      <c r="P50" s="136" t="s"/>
      <c r="Q50" s="136" t="s"/>
      <c r="R50" s="136" t="s"/>
      <c r="S50" s="136" t="s"/>
      <c r="T50" s="136" t="s"/>
      <c r="U50" s="136" t="s"/>
      <c r="V50" s="136" t="s"/>
      <c r="W50" s="136" t="s"/>
      <c r="X50" s="136" t="s"/>
      <c r="Y50" s="136" t="s"/>
      <c r="Z50" s="136" t="s"/>
      <c r="AA50" s="136" t="s"/>
      <c r="AB50" s="136" t="s"/>
    </row>
    <row r="51" spans="1:28">
      <c r="A51" s="136" t="s"/>
      <c r="B51" s="136" t="s"/>
      <c r="C51" s="136" t="s"/>
      <c r="D51" s="136" t="s"/>
      <c r="E51" s="170" t="s"/>
      <c r="F51" s="136" t="s"/>
      <c r="G51" s="136" t="s"/>
      <c r="H51" s="136" t="s"/>
      <c r="I51" s="136" t="s"/>
      <c r="J51" s="136" t="s"/>
      <c r="K51" s="136" t="s"/>
      <c r="L51" s="136" t="s"/>
      <c r="M51" s="136" t="s"/>
      <c r="N51" s="136" t="s"/>
      <c r="O51" s="136" t="s"/>
      <c r="P51" s="136" t="s"/>
      <c r="Q51" s="136" t="s"/>
      <c r="R51" s="136" t="s"/>
      <c r="S51" s="136" t="s"/>
      <c r="T51" s="136" t="s"/>
      <c r="U51" s="136" t="s"/>
      <c r="V51" s="136" t="s"/>
      <c r="W51" s="136" t="s"/>
      <c r="X51" s="136" t="s"/>
      <c r="Y51" s="136" t="s"/>
      <c r="Z51" s="136" t="s"/>
      <c r="AA51" s="136" t="s"/>
      <c r="AB51" s="136" t="s"/>
    </row>
    <row r="52" spans="1:28">
      <c r="A52" s="136" t="s"/>
      <c r="B52" s="136" t="s"/>
      <c r="C52" s="136" t="s"/>
      <c r="D52" s="136" t="s"/>
      <c r="E52" s="170" t="s"/>
      <c r="F52" s="136" t="s"/>
      <c r="G52" s="136" t="s"/>
      <c r="H52" s="136" t="s"/>
      <c r="I52" s="136" t="s"/>
      <c r="J52" s="136" t="s"/>
      <c r="K52" s="136" t="s"/>
      <c r="L52" s="136" t="s"/>
      <c r="M52" s="136" t="s"/>
      <c r="N52" s="136" t="s"/>
      <c r="O52" s="136" t="s"/>
      <c r="P52" s="136" t="s"/>
      <c r="Q52" s="136" t="s"/>
      <c r="R52" s="136" t="s"/>
      <c r="S52" s="136" t="s"/>
      <c r="T52" s="136" t="s"/>
      <c r="U52" s="136" t="s"/>
      <c r="V52" s="136" t="s"/>
      <c r="W52" s="136" t="s"/>
      <c r="X52" s="136" t="s"/>
      <c r="Y52" s="136" t="s"/>
      <c r="Z52" s="136" t="s"/>
      <c r="AA52" s="136" t="s"/>
      <c r="AB52" s="136" t="s"/>
    </row>
    <row r="53" spans="1:28">
      <c r="A53" s="136" t="s"/>
      <c r="B53" s="136" t="s"/>
      <c r="C53" s="136" t="s"/>
      <c r="D53" s="136" t="s"/>
      <c r="E53" s="170" t="s"/>
      <c r="F53" s="136" t="s"/>
      <c r="G53" s="136" t="s"/>
      <c r="H53" s="136" t="s"/>
      <c r="I53" s="136" t="s"/>
      <c r="J53" s="136" t="s"/>
      <c r="K53" s="136" t="s"/>
      <c r="L53" s="136" t="s"/>
      <c r="M53" s="136" t="s"/>
      <c r="N53" s="136" t="s"/>
      <c r="O53" s="136" t="s"/>
      <c r="P53" s="136" t="s"/>
      <c r="Q53" s="136" t="s"/>
      <c r="R53" s="136" t="s"/>
      <c r="S53" s="136" t="s"/>
      <c r="T53" s="136" t="s"/>
      <c r="U53" s="136" t="s"/>
      <c r="V53" s="136" t="s"/>
      <c r="W53" s="136" t="s"/>
      <c r="X53" s="136" t="s"/>
      <c r="Y53" s="136" t="s"/>
      <c r="Z53" s="136" t="s"/>
      <c r="AA53" s="136" t="s"/>
      <c r="AB53" s="136" t="s"/>
    </row>
    <row r="54" spans="1:28">
      <c r="A54" s="136" t="s"/>
      <c r="B54" s="136" t="s"/>
      <c r="C54" s="136" t="s"/>
      <c r="D54" s="136" t="s"/>
      <c r="E54" s="170" t="s"/>
      <c r="F54" s="136" t="s"/>
      <c r="G54" s="136" t="s"/>
      <c r="H54" s="136" t="s"/>
      <c r="I54" s="136" t="s"/>
      <c r="J54" s="136" t="s"/>
      <c r="K54" s="136" t="s"/>
      <c r="L54" s="136" t="s"/>
      <c r="M54" s="136" t="s"/>
      <c r="N54" s="136" t="s"/>
      <c r="O54" s="136" t="s"/>
      <c r="P54" s="136" t="s"/>
      <c r="Q54" s="136" t="s"/>
      <c r="R54" s="136" t="s"/>
      <c r="S54" s="136" t="s"/>
      <c r="T54" s="136" t="s"/>
      <c r="U54" s="136" t="s"/>
      <c r="V54" s="136" t="s"/>
      <c r="W54" s="136" t="s"/>
      <c r="X54" s="136" t="s"/>
      <c r="Y54" s="136" t="s"/>
      <c r="Z54" s="136" t="s"/>
      <c r="AA54" s="136" t="s"/>
      <c r="AB54" s="136" t="s"/>
    </row>
    <row r="55" spans="1:28">
      <c r="A55" s="136" t="s"/>
      <c r="B55" s="136" t="s"/>
      <c r="C55" s="136" t="s"/>
      <c r="D55" s="136" t="s"/>
      <c r="E55" s="170" t="s"/>
      <c r="F55" s="136" t="s"/>
      <c r="G55" s="136" t="s"/>
      <c r="H55" s="136" t="s"/>
      <c r="I55" s="136" t="s"/>
      <c r="J55" s="136" t="s"/>
      <c r="K55" s="136" t="s"/>
      <c r="L55" s="136" t="s"/>
      <c r="M55" s="136" t="s"/>
      <c r="N55" s="136" t="s"/>
      <c r="O55" s="136" t="s"/>
      <c r="P55" s="136" t="s"/>
      <c r="Q55" s="136" t="s"/>
      <c r="R55" s="136" t="s"/>
      <c r="S55" s="136" t="s"/>
      <c r="T55" s="136" t="s"/>
      <c r="U55" s="136" t="s"/>
      <c r="V55" s="136" t="s"/>
      <c r="W55" s="136" t="s"/>
      <c r="X55" s="136" t="s"/>
      <c r="Y55" s="136" t="s"/>
      <c r="Z55" s="136" t="s"/>
      <c r="AA55" s="136" t="s"/>
      <c r="AB55" s="136" t="s"/>
    </row>
    <row r="56" spans="1:28">
      <c r="A56" s="136" t="s"/>
      <c r="B56" s="136" t="s"/>
      <c r="C56" s="136" t="s"/>
      <c r="D56" s="136" t="s"/>
      <c r="E56" s="170" t="s"/>
      <c r="F56" s="136" t="s"/>
      <c r="G56" s="136" t="s"/>
      <c r="H56" s="136" t="s"/>
      <c r="I56" s="136" t="s"/>
      <c r="J56" s="136" t="s"/>
      <c r="K56" s="136" t="s"/>
      <c r="L56" s="136" t="s"/>
      <c r="M56" s="136" t="s"/>
      <c r="N56" s="136" t="s"/>
      <c r="O56" s="136" t="s"/>
      <c r="P56" s="136" t="s"/>
      <c r="Q56" s="136" t="s"/>
      <c r="R56" s="136" t="s"/>
      <c r="S56" s="136" t="s"/>
      <c r="T56" s="136" t="s"/>
      <c r="U56" s="136" t="s"/>
      <c r="V56" s="136" t="s"/>
      <c r="W56" s="136" t="s"/>
      <c r="X56" s="136" t="s"/>
      <c r="Y56" s="136" t="s"/>
      <c r="Z56" s="136" t="s"/>
      <c r="AA56" s="136" t="s"/>
      <c r="AB56" s="136" t="s"/>
    </row>
    <row r="57" spans="1:28">
      <c r="A57" s="136" t="s"/>
      <c r="B57" s="136" t="s"/>
      <c r="C57" s="136" t="s"/>
      <c r="D57" s="136" t="s"/>
      <c r="E57" s="170" t="s"/>
      <c r="F57" s="136" t="s"/>
      <c r="G57" s="136" t="s"/>
      <c r="H57" s="136" t="s"/>
      <c r="I57" s="136" t="s"/>
      <c r="J57" s="136" t="s"/>
      <c r="K57" s="136" t="s"/>
      <c r="L57" s="136" t="s"/>
      <c r="M57" s="136" t="s"/>
      <c r="N57" s="136" t="s"/>
      <c r="O57" s="136" t="s"/>
      <c r="P57" s="136" t="s"/>
      <c r="Q57" s="136" t="s"/>
      <c r="R57" s="136" t="s"/>
      <c r="S57" s="136" t="s"/>
      <c r="T57" s="136" t="s"/>
      <c r="U57" s="136" t="s"/>
      <c r="V57" s="136" t="s"/>
      <c r="W57" s="136" t="s"/>
      <c r="X57" s="136" t="s"/>
      <c r="Y57" s="136" t="s"/>
      <c r="Z57" s="136" t="s"/>
      <c r="AA57" s="136" t="s"/>
      <c r="AB57" s="136" t="s"/>
    </row>
    <row r="58" spans="1:28">
      <c r="A58" s="136" t="s"/>
      <c r="B58" s="136" t="s"/>
      <c r="C58" s="136" t="s"/>
      <c r="D58" s="136" t="s"/>
      <c r="E58" s="170" t="s"/>
      <c r="F58" s="136" t="s"/>
      <c r="G58" s="136" t="s"/>
      <c r="H58" s="136" t="s"/>
      <c r="I58" s="136" t="s"/>
      <c r="J58" s="136" t="s"/>
      <c r="K58" s="136" t="s"/>
      <c r="L58" s="136" t="s"/>
      <c r="M58" s="136" t="s"/>
      <c r="N58" s="136" t="s"/>
      <c r="O58" s="136" t="s"/>
      <c r="P58" s="136" t="s"/>
      <c r="Q58" s="136" t="s"/>
      <c r="R58" s="136" t="s"/>
      <c r="S58" s="136" t="s"/>
      <c r="T58" s="136" t="s"/>
      <c r="U58" s="136" t="s"/>
      <c r="V58" s="136" t="s"/>
      <c r="W58" s="136" t="s"/>
      <c r="X58" s="136" t="s"/>
      <c r="Y58" s="136" t="s"/>
      <c r="Z58" s="136" t="s"/>
      <c r="AA58" s="136" t="s"/>
      <c r="AB58" s="136" t="s"/>
    </row>
    <row r="59" spans="1:28">
      <c r="A59" s="136" t="s"/>
      <c r="B59" s="136" t="s"/>
      <c r="C59" s="136" t="s"/>
      <c r="D59" s="136" t="s"/>
      <c r="E59" s="170" t="s"/>
      <c r="F59" s="136" t="s"/>
      <c r="G59" s="136" t="s"/>
      <c r="H59" s="136" t="s"/>
      <c r="I59" s="136" t="s"/>
      <c r="J59" s="136" t="s"/>
      <c r="K59" s="136" t="s"/>
      <c r="L59" s="136" t="s"/>
      <c r="M59" s="136" t="s"/>
      <c r="N59" s="136" t="s"/>
      <c r="O59" s="136" t="s"/>
      <c r="P59" s="136" t="s"/>
      <c r="Q59" s="136" t="s"/>
      <c r="R59" s="136" t="s"/>
      <c r="S59" s="136" t="s"/>
      <c r="T59" s="136" t="s"/>
      <c r="U59" s="136" t="s"/>
      <c r="V59" s="136" t="s"/>
      <c r="W59" s="136" t="s"/>
      <c r="X59" s="136" t="s"/>
      <c r="Y59" s="136" t="s"/>
      <c r="Z59" s="136" t="s"/>
      <c r="AA59" s="136" t="s"/>
      <c r="AB59" s="136" t="s"/>
    </row>
    <row r="60" spans="1:28">
      <c r="A60" s="136" t="s"/>
      <c r="B60" s="136" t="s"/>
      <c r="C60" s="136" t="s"/>
      <c r="D60" s="136" t="s"/>
      <c r="E60" s="170" t="s"/>
      <c r="F60" s="136" t="s"/>
      <c r="G60" s="136" t="s"/>
      <c r="H60" s="136" t="s"/>
      <c r="I60" s="136" t="s"/>
      <c r="J60" s="136" t="s"/>
      <c r="K60" s="136" t="s"/>
      <c r="L60" s="136" t="s"/>
      <c r="M60" s="136" t="s"/>
      <c r="N60" s="136" t="s"/>
      <c r="O60" s="136" t="s"/>
      <c r="P60" s="136" t="s"/>
      <c r="Q60" s="136" t="s"/>
      <c r="R60" s="136" t="s"/>
      <c r="S60" s="136" t="s"/>
      <c r="T60" s="136" t="s"/>
      <c r="U60" s="136" t="s"/>
      <c r="V60" s="136" t="s"/>
      <c r="W60" s="136" t="s"/>
      <c r="X60" s="136" t="s"/>
      <c r="Y60" s="136" t="s"/>
      <c r="Z60" s="136" t="s"/>
      <c r="AA60" s="136" t="s"/>
      <c r="AB60" s="136" t="s"/>
    </row>
    <row r="61" spans="1:28">
      <c r="A61" s="136" t="s"/>
      <c r="B61" s="136" t="s"/>
      <c r="C61" s="136" t="s"/>
      <c r="D61" s="136" t="s"/>
      <c r="E61" s="170" t="s"/>
      <c r="F61" s="136" t="s"/>
      <c r="G61" s="136" t="s"/>
      <c r="H61" s="136" t="s"/>
      <c r="I61" s="136" t="s"/>
      <c r="J61" s="136" t="s"/>
      <c r="K61" s="136" t="s"/>
      <c r="L61" s="136" t="s"/>
      <c r="M61" s="136" t="s"/>
      <c r="N61" s="136" t="s"/>
      <c r="O61" s="136" t="s"/>
      <c r="P61" s="136" t="s"/>
      <c r="Q61" s="136" t="s"/>
      <c r="R61" s="136" t="s"/>
      <c r="S61" s="136" t="s"/>
      <c r="T61" s="136" t="s"/>
      <c r="U61" s="136" t="s"/>
      <c r="V61" s="136" t="s"/>
      <c r="W61" s="136" t="s"/>
      <c r="X61" s="136" t="s"/>
      <c r="Y61" s="136" t="s"/>
      <c r="Z61" s="136" t="s"/>
      <c r="AA61" s="136" t="s"/>
      <c r="AB61" s="136" t="s"/>
    </row>
    <row r="62" spans="1:28">
      <c r="A62" s="136" t="s"/>
      <c r="B62" s="136" t="s"/>
      <c r="C62" s="136" t="s"/>
      <c r="D62" s="136" t="s"/>
      <c r="E62" s="170" t="s"/>
      <c r="F62" s="136" t="s"/>
      <c r="G62" s="136" t="s"/>
      <c r="H62" s="136" t="s"/>
      <c r="I62" s="136" t="s"/>
      <c r="J62" s="136" t="s"/>
      <c r="K62" s="136" t="s"/>
      <c r="L62" s="136" t="s"/>
      <c r="M62" s="136" t="s"/>
      <c r="N62" s="136" t="s"/>
      <c r="O62" s="136" t="s"/>
      <c r="P62" s="136" t="s"/>
      <c r="Q62" s="136" t="s"/>
      <c r="R62" s="136" t="s"/>
      <c r="S62" s="136" t="s"/>
      <c r="T62" s="136" t="s"/>
      <c r="U62" s="136" t="s"/>
      <c r="V62" s="136" t="s"/>
      <c r="W62" s="136" t="s"/>
      <c r="X62" s="136" t="s"/>
      <c r="Y62" s="136" t="s"/>
      <c r="Z62" s="136" t="s"/>
      <c r="AA62" s="136" t="s"/>
      <c r="AB62" s="136" t="s"/>
    </row>
    <row r="63" spans="1:28">
      <c r="A63" s="136" t="s"/>
      <c r="B63" s="136" t="s"/>
      <c r="C63" s="136" t="s"/>
      <c r="D63" s="136" t="s"/>
      <c r="E63" s="170" t="s"/>
      <c r="F63" s="136" t="s"/>
      <c r="G63" s="136" t="s"/>
      <c r="H63" s="136" t="s"/>
      <c r="I63" s="136" t="s"/>
      <c r="J63" s="136" t="s"/>
      <c r="K63" s="136" t="s"/>
      <c r="L63" s="136" t="s"/>
      <c r="M63" s="136" t="s"/>
      <c r="N63" s="136" t="s"/>
      <c r="O63" s="136" t="s"/>
      <c r="P63" s="136" t="s"/>
      <c r="Q63" s="136" t="s"/>
      <c r="R63" s="136" t="s"/>
      <c r="S63" s="136" t="s"/>
      <c r="T63" s="136" t="s"/>
      <c r="U63" s="136" t="s"/>
      <c r="V63" s="136" t="s"/>
      <c r="W63" s="136" t="s"/>
      <c r="X63" s="136" t="s"/>
      <c r="Y63" s="136" t="s"/>
      <c r="Z63" s="136" t="s"/>
      <c r="AA63" s="136" t="s"/>
      <c r="AB63" s="136" t="s"/>
    </row>
    <row r="64" spans="1:28">
      <c r="A64" s="136" t="s"/>
      <c r="B64" s="136" t="s"/>
      <c r="C64" s="136" t="s"/>
      <c r="D64" s="136" t="s"/>
      <c r="E64" s="170" t="s"/>
      <c r="F64" s="136" t="s"/>
      <c r="G64" s="136" t="s"/>
      <c r="H64" s="136" t="s"/>
      <c r="I64" s="136" t="s"/>
      <c r="J64" s="136" t="s"/>
      <c r="K64" s="136" t="s"/>
      <c r="L64" s="136" t="s"/>
      <c r="M64" s="136" t="s"/>
      <c r="N64" s="136" t="s"/>
      <c r="O64" s="136" t="s"/>
      <c r="P64" s="136" t="s"/>
      <c r="Q64" s="136" t="s"/>
      <c r="R64" s="136" t="s"/>
      <c r="S64" s="136" t="s"/>
      <c r="T64" s="136" t="s"/>
      <c r="U64" s="136" t="s"/>
      <c r="V64" s="136" t="s"/>
      <c r="W64" s="136" t="s"/>
      <c r="X64" s="136" t="s"/>
      <c r="Y64" s="136" t="s"/>
      <c r="Z64" s="136" t="s"/>
      <c r="AA64" s="136" t="s"/>
      <c r="AB64" s="136" t="s"/>
    </row>
    <row r="65" spans="1:28">
      <c r="A65" s="136" t="s"/>
      <c r="B65" s="136" t="s"/>
      <c r="C65" s="136" t="s"/>
      <c r="D65" s="136" t="s"/>
      <c r="E65" s="170" t="s"/>
      <c r="F65" s="136" t="s"/>
      <c r="G65" s="136" t="s"/>
      <c r="H65" s="136" t="s"/>
      <c r="I65" s="136" t="s"/>
      <c r="J65" s="136" t="s"/>
      <c r="K65" s="136" t="s"/>
      <c r="L65" s="136" t="s"/>
      <c r="M65" s="136" t="s"/>
      <c r="N65" s="136" t="s"/>
      <c r="O65" s="136" t="s"/>
      <c r="P65" s="136" t="s"/>
      <c r="Q65" s="136" t="s"/>
      <c r="R65" s="136" t="s"/>
      <c r="S65" s="136" t="s"/>
      <c r="T65" s="136" t="s"/>
      <c r="U65" s="136" t="s"/>
      <c r="V65" s="136" t="s"/>
      <c r="W65" s="136" t="s"/>
      <c r="X65" s="136" t="s"/>
      <c r="Y65" s="136" t="s"/>
      <c r="Z65" s="136" t="s"/>
      <c r="AA65" s="136" t="s"/>
      <c r="AB65" s="136" t="s"/>
    </row>
    <row r="66" spans="1:28">
      <c r="A66" s="136" t="s"/>
      <c r="B66" s="136" t="s"/>
      <c r="C66" s="136" t="s"/>
      <c r="D66" s="136" t="s"/>
      <c r="E66" s="170" t="s"/>
      <c r="F66" s="136" t="s"/>
      <c r="G66" s="136" t="s"/>
      <c r="H66" s="136" t="s"/>
      <c r="I66" s="136" t="s"/>
      <c r="J66" s="136" t="s"/>
      <c r="K66" s="136" t="s"/>
      <c r="L66" s="136" t="s"/>
      <c r="M66" s="136" t="s"/>
      <c r="N66" s="136" t="s"/>
      <c r="O66" s="136" t="s"/>
      <c r="P66" s="136" t="s"/>
      <c r="Q66" s="136" t="s"/>
      <c r="R66" s="136" t="s"/>
      <c r="S66" s="136" t="s"/>
      <c r="T66" s="136" t="s"/>
      <c r="U66" s="136" t="s"/>
      <c r="V66" s="136" t="s"/>
      <c r="W66" s="136" t="s"/>
      <c r="X66" s="136" t="s"/>
      <c r="Y66" s="136" t="s"/>
      <c r="Z66" s="136" t="s"/>
      <c r="AA66" s="136" t="s"/>
      <c r="AB66" s="136" t="s"/>
    </row>
    <row r="67" spans="1:28">
      <c r="A67" s="136" t="s"/>
      <c r="B67" s="136" t="s"/>
      <c r="C67" s="136" t="s"/>
      <c r="D67" s="136" t="s"/>
      <c r="E67" s="170" t="s"/>
      <c r="F67" s="136" t="s"/>
      <c r="G67" s="136" t="s"/>
      <c r="H67" s="136" t="s"/>
      <c r="I67" s="136" t="s"/>
      <c r="J67" s="136" t="s"/>
      <c r="K67" s="136" t="s"/>
      <c r="L67" s="136" t="s"/>
      <c r="M67" s="136" t="s"/>
      <c r="N67" s="136" t="s"/>
      <c r="O67" s="136" t="s"/>
      <c r="P67" s="136" t="s"/>
      <c r="Q67" s="136" t="s"/>
      <c r="R67" s="136" t="s"/>
      <c r="S67" s="136" t="s"/>
      <c r="T67" s="136" t="s"/>
      <c r="U67" s="136" t="s"/>
      <c r="V67" s="136" t="s"/>
      <c r="W67" s="136" t="s"/>
      <c r="X67" s="136" t="s"/>
      <c r="Y67" s="136" t="s"/>
      <c r="Z67" s="136" t="s"/>
      <c r="AA67" s="136" t="s"/>
      <c r="AB67" s="136" t="s"/>
    </row>
    <row r="68" spans="1:28">
      <c r="A68" s="136" t="s"/>
      <c r="B68" s="136" t="s"/>
      <c r="C68" s="136" t="s"/>
      <c r="D68" s="136" t="s"/>
      <c r="E68" s="170" t="s"/>
      <c r="F68" s="136" t="s"/>
      <c r="G68" s="136" t="s"/>
      <c r="H68" s="136" t="s"/>
      <c r="I68" s="136" t="s"/>
      <c r="J68" s="136" t="s"/>
      <c r="K68" s="136" t="s"/>
      <c r="L68" s="136" t="s"/>
      <c r="M68" s="136" t="s"/>
      <c r="N68" s="136" t="s"/>
      <c r="O68" s="136" t="s"/>
      <c r="P68" s="136" t="s"/>
      <c r="Q68" s="136" t="s"/>
      <c r="R68" s="136" t="s"/>
      <c r="S68" s="136" t="s"/>
      <c r="T68" s="136" t="s"/>
      <c r="U68" s="136" t="s"/>
      <c r="V68" s="136" t="s"/>
      <c r="W68" s="136" t="s"/>
      <c r="X68" s="136" t="s"/>
      <c r="Y68" s="136" t="s"/>
      <c r="Z68" s="136" t="s"/>
      <c r="AA68" s="136" t="s"/>
      <c r="AB68" s="136" t="s"/>
    </row>
    <row r="69" spans="1:28">
      <c r="A69" s="136" t="s"/>
      <c r="B69" s="136" t="s"/>
      <c r="C69" s="136" t="s"/>
      <c r="D69" s="136" t="s"/>
      <c r="E69" s="170" t="s"/>
      <c r="F69" s="136" t="s"/>
      <c r="G69" s="136" t="s"/>
      <c r="H69" s="136" t="s"/>
      <c r="I69" s="136" t="s"/>
      <c r="J69" s="136" t="s"/>
      <c r="K69" s="136" t="s"/>
      <c r="L69" s="136" t="s"/>
      <c r="M69" s="136" t="s"/>
      <c r="N69" s="136" t="s"/>
      <c r="O69" s="136" t="s"/>
      <c r="P69" s="136" t="s"/>
      <c r="Q69" s="136" t="s"/>
      <c r="R69" s="136" t="s"/>
      <c r="S69" s="136" t="s"/>
      <c r="T69" s="136" t="s"/>
      <c r="U69" s="136" t="s"/>
      <c r="V69" s="136" t="s"/>
      <c r="W69" s="136" t="s"/>
      <c r="X69" s="136" t="s"/>
      <c r="Y69" s="136" t="s"/>
      <c r="Z69" s="136" t="s"/>
      <c r="AA69" s="136" t="s"/>
      <c r="AB69" s="136" t="s"/>
    </row>
    <row r="70" spans="1:28">
      <c r="A70" s="136" t="s"/>
      <c r="B70" s="136" t="s"/>
      <c r="C70" s="136" t="s"/>
      <c r="D70" s="136" t="s"/>
      <c r="E70" s="170" t="s"/>
      <c r="F70" s="136" t="s"/>
      <c r="G70" s="136" t="s"/>
      <c r="H70" s="136" t="s"/>
      <c r="I70" s="136" t="s"/>
      <c r="J70" s="136" t="s"/>
      <c r="K70" s="136" t="s"/>
      <c r="L70" s="136" t="s"/>
      <c r="M70" s="136" t="s"/>
      <c r="N70" s="136" t="s"/>
      <c r="O70" s="136" t="s"/>
      <c r="P70" s="136" t="s"/>
      <c r="Q70" s="136" t="s"/>
      <c r="R70" s="136" t="s"/>
      <c r="S70" s="136" t="s"/>
      <c r="T70" s="136" t="s"/>
      <c r="U70" s="136" t="s"/>
      <c r="V70" s="136" t="s"/>
      <c r="W70" s="136" t="s"/>
      <c r="X70" s="136" t="s"/>
      <c r="Y70" s="136" t="s"/>
      <c r="Z70" s="136" t="s"/>
      <c r="AA70" s="136" t="s"/>
      <c r="AB70" s="136" t="s"/>
    </row>
    <row r="71" spans="1:28">
      <c r="A71" s="136" t="s"/>
      <c r="B71" s="136" t="s"/>
      <c r="C71" s="136" t="s"/>
      <c r="D71" s="136" t="s"/>
      <c r="E71" s="170" t="s"/>
      <c r="F71" s="136" t="s"/>
      <c r="G71" s="136" t="s"/>
      <c r="H71" s="136" t="s"/>
      <c r="I71" s="136" t="s"/>
      <c r="J71" s="136" t="s"/>
      <c r="K71" s="136" t="s"/>
      <c r="L71" s="136" t="s"/>
      <c r="M71" s="136" t="s"/>
      <c r="N71" s="136" t="s"/>
      <c r="O71" s="136" t="s"/>
      <c r="P71" s="136" t="s"/>
      <c r="Q71" s="136" t="s"/>
      <c r="R71" s="136" t="s"/>
      <c r="S71" s="136" t="s"/>
      <c r="T71" s="136" t="s"/>
      <c r="U71" s="136" t="s"/>
      <c r="V71" s="136" t="s"/>
      <c r="W71" s="136" t="s"/>
      <c r="X71" s="136" t="s"/>
      <c r="Y71" s="136" t="s"/>
      <c r="Z71" s="136" t="s"/>
      <c r="AA71" s="136" t="s"/>
      <c r="AB71" s="136" t="s"/>
    </row>
    <row r="72" spans="1:28">
      <c r="A72" s="136" t="s"/>
      <c r="B72" s="136" t="s"/>
      <c r="C72" s="136" t="s"/>
      <c r="D72" s="136" t="s"/>
      <c r="E72" s="170" t="s"/>
      <c r="F72" s="136" t="s"/>
      <c r="G72" s="136" t="s"/>
      <c r="H72" s="136" t="s"/>
      <c r="I72" s="136" t="s"/>
      <c r="J72" s="136" t="s"/>
      <c r="K72" s="136" t="s"/>
      <c r="L72" s="136" t="s"/>
      <c r="M72" s="136" t="s"/>
      <c r="N72" s="136" t="s"/>
      <c r="O72" s="136" t="s"/>
      <c r="P72" s="136" t="s"/>
      <c r="Q72" s="136" t="s"/>
      <c r="R72" s="136" t="s"/>
      <c r="S72" s="136" t="s"/>
      <c r="T72" s="136" t="s"/>
      <c r="U72" s="136" t="s"/>
      <c r="V72" s="136" t="s"/>
      <c r="W72" s="136" t="s"/>
      <c r="X72" s="136" t="s"/>
      <c r="Y72" s="136" t="s"/>
      <c r="Z72" s="136" t="s"/>
      <c r="AA72" s="136" t="s"/>
      <c r="AB72" s="136" t="s"/>
    </row>
    <row r="73" spans="1:28">
      <c r="A73" s="136" t="s"/>
      <c r="B73" s="136" t="s"/>
      <c r="C73" s="136" t="s"/>
      <c r="D73" s="136" t="s"/>
      <c r="E73" s="170" t="s"/>
      <c r="F73" s="136" t="s"/>
      <c r="G73" s="136" t="s"/>
      <c r="H73" s="136" t="s"/>
      <c r="I73" s="136" t="s"/>
      <c r="J73" s="136" t="s"/>
      <c r="K73" s="136" t="s"/>
      <c r="L73" s="136" t="s"/>
      <c r="M73" s="136" t="s"/>
      <c r="N73" s="136" t="s"/>
      <c r="O73" s="136" t="s"/>
      <c r="P73" s="136" t="s"/>
      <c r="Q73" s="136" t="s"/>
      <c r="R73" s="136" t="s"/>
      <c r="S73" s="136" t="s"/>
      <c r="T73" s="136" t="s"/>
      <c r="U73" s="136" t="s"/>
      <c r="V73" s="136" t="s"/>
      <c r="W73" s="136" t="s"/>
      <c r="X73" s="136" t="s"/>
      <c r="Y73" s="136" t="s"/>
      <c r="Z73" s="136" t="s"/>
      <c r="AA73" s="136" t="s"/>
      <c r="AB73" s="136" t="s"/>
    </row>
    <row r="74" spans="1:28">
      <c r="A74" s="136" t="s"/>
      <c r="B74" s="136" t="s"/>
      <c r="C74" s="136" t="s"/>
      <c r="D74" s="136" t="s"/>
      <c r="E74" s="170" t="s"/>
      <c r="F74" s="136" t="s"/>
      <c r="G74" s="136" t="s"/>
      <c r="H74" s="136" t="s"/>
      <c r="I74" s="136" t="s"/>
      <c r="J74" s="136" t="s"/>
      <c r="K74" s="136" t="s"/>
      <c r="L74" s="136" t="s"/>
      <c r="M74" s="136" t="s"/>
      <c r="N74" s="136" t="s"/>
      <c r="O74" s="136" t="s"/>
      <c r="P74" s="136" t="s"/>
      <c r="Q74" s="136" t="s"/>
      <c r="R74" s="136" t="s"/>
      <c r="S74" s="136" t="s"/>
      <c r="T74" s="136" t="s"/>
      <c r="U74" s="136" t="s"/>
      <c r="V74" s="136" t="s"/>
      <c r="W74" s="136" t="s"/>
      <c r="X74" s="136" t="s"/>
      <c r="Y74" s="136" t="s"/>
      <c r="Z74" s="136" t="s"/>
      <c r="AA74" s="136" t="s"/>
      <c r="AB74" s="136" t="s"/>
    </row>
    <row r="75" spans="1:28">
      <c r="A75" s="136" t="s"/>
      <c r="B75" s="136" t="s"/>
      <c r="C75" s="136" t="s"/>
      <c r="D75" s="136" t="s"/>
      <c r="E75" s="170" t="s"/>
      <c r="F75" s="136" t="s"/>
      <c r="G75" s="136" t="s"/>
      <c r="H75" s="136" t="s"/>
      <c r="I75" s="136" t="s"/>
      <c r="J75" s="136" t="s"/>
      <c r="K75" s="136" t="s"/>
      <c r="L75" s="136" t="s"/>
      <c r="M75" s="136" t="s"/>
      <c r="N75" s="136" t="s"/>
      <c r="O75" s="136" t="s"/>
      <c r="P75" s="136" t="s"/>
      <c r="Q75" s="136" t="s"/>
      <c r="R75" s="136" t="s"/>
      <c r="S75" s="136" t="s"/>
      <c r="T75" s="136" t="s"/>
      <c r="U75" s="136" t="s"/>
      <c r="V75" s="136" t="s"/>
      <c r="W75" s="136" t="s"/>
      <c r="X75" s="136" t="s"/>
      <c r="Y75" s="136" t="s"/>
      <c r="Z75" s="136" t="s"/>
      <c r="AA75" s="136" t="s"/>
      <c r="AB75" s="136" t="s"/>
    </row>
    <row r="76" spans="1:28">
      <c r="A76" s="136" t="s"/>
      <c r="B76" s="136" t="s"/>
      <c r="C76" s="136" t="s"/>
      <c r="D76" s="136" t="s"/>
      <c r="E76" s="170" t="s"/>
      <c r="F76" s="136" t="s"/>
      <c r="G76" s="136" t="s"/>
      <c r="H76" s="136" t="s"/>
      <c r="I76" s="136" t="s"/>
      <c r="J76" s="136" t="s"/>
      <c r="K76" s="136" t="s"/>
      <c r="L76" s="136" t="s"/>
      <c r="M76" s="136" t="s"/>
      <c r="N76" s="136" t="s"/>
      <c r="O76" s="136" t="s"/>
      <c r="P76" s="136" t="s"/>
      <c r="Q76" s="136" t="s"/>
      <c r="R76" s="136" t="s"/>
      <c r="S76" s="136" t="s"/>
      <c r="T76" s="136" t="s"/>
      <c r="U76" s="136" t="s"/>
      <c r="V76" s="136" t="s"/>
      <c r="W76" s="136" t="s"/>
      <c r="X76" s="136" t="s"/>
      <c r="Y76" s="136" t="s"/>
      <c r="Z76" s="136" t="s"/>
      <c r="AA76" s="136" t="s"/>
      <c r="AB76" s="136" t="s"/>
    </row>
    <row r="77" spans="1:28">
      <c r="A77" s="136" t="s"/>
      <c r="B77" s="136" t="s"/>
      <c r="C77" s="136" t="s"/>
      <c r="D77" s="136" t="s"/>
      <c r="E77" s="170" t="s"/>
      <c r="F77" s="136" t="s"/>
      <c r="G77" s="136" t="s"/>
      <c r="H77" s="136" t="s"/>
      <c r="I77" s="136" t="s"/>
      <c r="J77" s="136" t="s"/>
      <c r="K77" s="136" t="s"/>
      <c r="L77" s="136" t="s"/>
      <c r="M77" s="136" t="s"/>
      <c r="N77" s="136" t="s"/>
      <c r="O77" s="136" t="s"/>
      <c r="P77" s="136" t="s"/>
      <c r="Q77" s="136" t="s"/>
      <c r="R77" s="136" t="s"/>
      <c r="S77" s="136" t="s"/>
      <c r="T77" s="136" t="s"/>
      <c r="U77" s="136" t="s"/>
      <c r="V77" s="136" t="s"/>
      <c r="W77" s="136" t="s"/>
      <c r="X77" s="136" t="s"/>
      <c r="Y77" s="136" t="s"/>
      <c r="Z77" s="136" t="s"/>
      <c r="AA77" s="136" t="s"/>
      <c r="AB77" s="136" t="s"/>
    </row>
    <row r="78" spans="1:28">
      <c r="A78" s="136" t="s"/>
      <c r="B78" s="136" t="s"/>
      <c r="C78" s="136" t="s"/>
      <c r="D78" s="136" t="s"/>
      <c r="E78" s="170" t="s"/>
      <c r="F78" s="136" t="s"/>
      <c r="G78" s="136" t="s"/>
      <c r="H78" s="136" t="s"/>
      <c r="I78" s="136" t="s"/>
      <c r="J78" s="136" t="s"/>
      <c r="K78" s="136" t="s"/>
      <c r="L78" s="136" t="s"/>
      <c r="M78" s="136" t="s"/>
      <c r="N78" s="136" t="s"/>
      <c r="O78" s="136" t="s"/>
      <c r="P78" s="136" t="s"/>
      <c r="Q78" s="136" t="s"/>
      <c r="R78" s="136" t="s"/>
      <c r="S78" s="136" t="s"/>
      <c r="T78" s="136" t="s"/>
      <c r="U78" s="136" t="s"/>
      <c r="V78" s="136" t="s"/>
      <c r="W78" s="136" t="s"/>
      <c r="X78" s="136" t="s"/>
      <c r="Y78" s="136" t="s"/>
      <c r="Z78" s="136" t="s"/>
      <c r="AA78" s="136" t="s"/>
      <c r="AB78" s="136" t="s"/>
    </row>
    <row r="79" spans="1:28">
      <c r="A79" s="136" t="s"/>
      <c r="B79" s="136" t="s"/>
      <c r="C79" s="136" t="s"/>
      <c r="D79" s="136" t="s"/>
      <c r="E79" s="170" t="s"/>
      <c r="F79" s="136" t="s"/>
      <c r="G79" s="136" t="s"/>
      <c r="H79" s="136" t="s"/>
      <c r="I79" s="136" t="s"/>
      <c r="J79" s="136" t="s"/>
      <c r="K79" s="136" t="s"/>
      <c r="L79" s="136" t="s"/>
      <c r="M79" s="136" t="s"/>
      <c r="N79" s="136" t="s"/>
      <c r="O79" s="136" t="s"/>
      <c r="P79" s="136" t="s"/>
      <c r="Q79" s="136" t="s"/>
      <c r="R79" s="136" t="s"/>
      <c r="S79" s="136" t="s"/>
      <c r="T79" s="136" t="s"/>
      <c r="U79" s="136" t="s"/>
      <c r="V79" s="136" t="s"/>
      <c r="W79" s="136" t="s"/>
      <c r="X79" s="136" t="s"/>
      <c r="Y79" s="136" t="s"/>
      <c r="Z79" s="136" t="s"/>
      <c r="AA79" s="136" t="s"/>
      <c r="AB79" s="136" t="s"/>
    </row>
    <row r="80" spans="1:28">
      <c r="A80" s="136" t="s"/>
      <c r="B80" s="136" t="s"/>
      <c r="C80" s="136" t="s"/>
      <c r="D80" s="136" t="s"/>
      <c r="E80" s="170" t="s"/>
      <c r="F80" s="136" t="s"/>
      <c r="G80" s="136" t="s"/>
      <c r="H80" s="136" t="s"/>
      <c r="I80" s="136" t="s"/>
      <c r="J80" s="136" t="s"/>
      <c r="K80" s="136" t="s"/>
      <c r="L80" s="136" t="s"/>
      <c r="M80" s="136" t="s"/>
      <c r="N80" s="136" t="s"/>
      <c r="O80" s="136" t="s"/>
      <c r="P80" s="136" t="s"/>
      <c r="Q80" s="136" t="s"/>
      <c r="R80" s="136" t="s"/>
      <c r="S80" s="136" t="s"/>
      <c r="T80" s="136" t="s"/>
      <c r="U80" s="136" t="s"/>
      <c r="V80" s="136" t="s"/>
      <c r="W80" s="136" t="s"/>
      <c r="X80" s="136" t="s"/>
      <c r="Y80" s="136" t="s"/>
      <c r="Z80" s="136" t="s"/>
      <c r="AA80" s="136" t="s"/>
      <c r="AB80" s="136" t="s"/>
    </row>
    <row r="81" spans="1:28">
      <c r="A81" s="136" t="s"/>
      <c r="B81" s="136" t="s"/>
      <c r="C81" s="136" t="s"/>
      <c r="D81" s="136" t="s"/>
      <c r="E81" s="170" t="s"/>
      <c r="F81" s="136" t="s"/>
      <c r="G81" s="136" t="s"/>
      <c r="H81" s="136" t="s"/>
      <c r="I81" s="136" t="s"/>
      <c r="J81" s="136" t="s"/>
      <c r="K81" s="136" t="s"/>
      <c r="L81" s="136" t="s"/>
      <c r="M81" s="136" t="s"/>
      <c r="N81" s="136" t="s"/>
      <c r="O81" s="136" t="s"/>
      <c r="P81" s="136" t="s"/>
      <c r="Q81" s="136" t="s"/>
      <c r="R81" s="136" t="s"/>
      <c r="S81" s="136" t="s"/>
      <c r="T81" s="136" t="s"/>
      <c r="U81" s="136" t="s"/>
      <c r="V81" s="136" t="s"/>
      <c r="W81" s="136" t="s"/>
      <c r="X81" s="136" t="s"/>
      <c r="Y81" s="136" t="s"/>
      <c r="Z81" s="136" t="s"/>
      <c r="AA81" s="136" t="s"/>
      <c r="AB81" s="136" t="s"/>
    </row>
    <row r="82" spans="1:28">
      <c r="A82" s="136" t="s"/>
      <c r="B82" s="136" t="s"/>
      <c r="C82" s="136" t="s"/>
      <c r="D82" s="136" t="s"/>
      <c r="E82" s="170" t="s"/>
      <c r="F82" s="136" t="s"/>
      <c r="G82" s="136" t="s"/>
      <c r="H82" s="136" t="s"/>
      <c r="I82" s="136" t="s"/>
      <c r="J82" s="136" t="s"/>
      <c r="K82" s="136" t="s"/>
      <c r="L82" s="136" t="s"/>
      <c r="M82" s="136" t="s"/>
      <c r="N82" s="136" t="s"/>
      <c r="O82" s="136" t="s"/>
      <c r="P82" s="136" t="s"/>
      <c r="Q82" s="136" t="s"/>
      <c r="R82" s="136" t="s"/>
      <c r="S82" s="136" t="s"/>
      <c r="T82" s="136" t="s"/>
      <c r="U82" s="136" t="s"/>
      <c r="V82" s="136" t="s"/>
      <c r="W82" s="136" t="s"/>
      <c r="X82" s="136" t="s"/>
      <c r="Y82" s="136" t="s"/>
      <c r="Z82" s="136" t="s"/>
      <c r="AA82" s="136" t="s"/>
      <c r="AB82" s="136" t="s"/>
    </row>
    <row r="83" spans="1:28">
      <c r="A83" s="136" t="s"/>
      <c r="B83" s="136" t="s"/>
      <c r="C83" s="136" t="s"/>
      <c r="D83" s="136" t="s"/>
      <c r="E83" s="170" t="s"/>
      <c r="F83" s="136" t="s"/>
      <c r="G83" s="136" t="s"/>
      <c r="H83" s="136" t="s"/>
      <c r="I83" s="136" t="s"/>
      <c r="J83" s="136" t="s"/>
      <c r="K83" s="136" t="s"/>
      <c r="L83" s="136" t="s"/>
      <c r="M83" s="136" t="s"/>
      <c r="N83" s="136" t="s"/>
      <c r="O83" s="136" t="s"/>
      <c r="P83" s="136" t="s"/>
      <c r="Q83" s="136" t="s"/>
      <c r="R83" s="136" t="s"/>
      <c r="S83" s="136" t="s"/>
      <c r="T83" s="136" t="s"/>
      <c r="U83" s="136" t="s"/>
      <c r="V83" s="136" t="s"/>
      <c r="W83" s="136" t="s"/>
      <c r="X83" s="136" t="s"/>
      <c r="Y83" s="136" t="s"/>
      <c r="Z83" s="136" t="s"/>
      <c r="AA83" s="136" t="s"/>
      <c r="AB83" s="136" t="s"/>
    </row>
    <row r="84" spans="1:28">
      <c r="A84" s="136" t="s"/>
      <c r="B84" s="136" t="s"/>
      <c r="C84" s="136" t="s"/>
      <c r="D84" s="136" t="s"/>
      <c r="E84" s="170" t="s"/>
      <c r="F84" s="136" t="s"/>
      <c r="G84" s="136" t="s"/>
      <c r="H84" s="136" t="s"/>
      <c r="I84" s="136" t="s"/>
      <c r="J84" s="136" t="s"/>
      <c r="K84" s="136" t="s"/>
      <c r="L84" s="136" t="s"/>
      <c r="M84" s="136" t="s"/>
      <c r="N84" s="136" t="s"/>
      <c r="O84" s="136" t="s"/>
      <c r="P84" s="136" t="s"/>
      <c r="Q84" s="136" t="s"/>
      <c r="R84" s="136" t="s"/>
      <c r="S84" s="136" t="s"/>
      <c r="T84" s="136" t="s"/>
      <c r="U84" s="136" t="s"/>
      <c r="V84" s="136" t="s"/>
      <c r="W84" s="136" t="s"/>
      <c r="X84" s="136" t="s"/>
      <c r="Y84" s="136" t="s"/>
      <c r="Z84" s="136" t="s"/>
      <c r="AA84" s="136" t="s"/>
      <c r="AB84" s="136" t="s"/>
    </row>
    <row r="85" spans="1:28">
      <c r="A85" s="136" t="s"/>
      <c r="B85" s="136" t="s"/>
      <c r="C85" s="136" t="s"/>
      <c r="D85" s="136" t="s"/>
      <c r="E85" s="170" t="s"/>
      <c r="F85" s="136" t="s"/>
      <c r="G85" s="136" t="s"/>
      <c r="H85" s="136" t="s"/>
      <c r="I85" s="136" t="s"/>
      <c r="J85" s="136" t="s"/>
      <c r="K85" s="136" t="s"/>
      <c r="L85" s="136" t="s"/>
      <c r="M85" s="136" t="s"/>
      <c r="N85" s="136" t="s"/>
      <c r="O85" s="136" t="s"/>
      <c r="P85" s="136" t="s"/>
      <c r="Q85" s="136" t="s"/>
      <c r="R85" s="136" t="s"/>
      <c r="S85" s="136" t="s"/>
      <c r="T85" s="136" t="s"/>
      <c r="U85" s="136" t="s"/>
      <c r="V85" s="136" t="s"/>
      <c r="W85" s="136" t="s"/>
      <c r="X85" s="136" t="s"/>
      <c r="Y85" s="136" t="s"/>
      <c r="Z85" s="136" t="s"/>
      <c r="AA85" s="136" t="s"/>
      <c r="AB85" s="136" t="s"/>
    </row>
    <row r="86" spans="1:28">
      <c r="A86" s="136" t="s"/>
      <c r="B86" s="136" t="s"/>
      <c r="C86" s="136" t="s"/>
      <c r="D86" s="136" t="s"/>
      <c r="E86" s="170" t="s"/>
      <c r="F86" s="136" t="s"/>
      <c r="G86" s="136" t="s"/>
      <c r="H86" s="136" t="s"/>
      <c r="I86" s="136" t="s"/>
      <c r="J86" s="136" t="s"/>
      <c r="K86" s="136" t="s"/>
      <c r="L86" s="136" t="s"/>
      <c r="M86" s="136" t="s"/>
      <c r="N86" s="136" t="s"/>
      <c r="O86" s="136" t="s"/>
      <c r="P86" s="136" t="s"/>
      <c r="Q86" s="136" t="s"/>
      <c r="R86" s="136" t="s"/>
      <c r="S86" s="136" t="s"/>
      <c r="T86" s="136" t="s"/>
      <c r="U86" s="136" t="s"/>
      <c r="V86" s="136" t="s"/>
      <c r="W86" s="136" t="s"/>
      <c r="X86" s="136" t="s"/>
      <c r="Y86" s="136" t="s"/>
      <c r="Z86" s="136" t="s"/>
      <c r="AA86" s="136" t="s"/>
      <c r="AB86" s="136" t="s"/>
    </row>
    <row r="87" spans="1:28">
      <c r="A87" s="136" t="s"/>
      <c r="B87" s="136" t="s"/>
      <c r="C87" s="136" t="s"/>
      <c r="D87" s="136" t="s"/>
      <c r="E87" s="170" t="s"/>
      <c r="F87" s="136" t="s"/>
      <c r="G87" s="136" t="s"/>
      <c r="H87" s="136" t="s"/>
      <c r="I87" s="136" t="s"/>
      <c r="J87" s="136" t="s"/>
      <c r="K87" s="136" t="s"/>
      <c r="L87" s="136" t="s"/>
      <c r="M87" s="136" t="s"/>
      <c r="N87" s="136" t="s"/>
      <c r="O87" s="136" t="s"/>
      <c r="P87" s="136" t="s"/>
      <c r="Q87" s="136" t="s"/>
      <c r="R87" s="136" t="s"/>
      <c r="S87" s="136" t="s"/>
      <c r="T87" s="136" t="s"/>
      <c r="U87" s="136" t="s"/>
      <c r="V87" s="136" t="s"/>
      <c r="W87" s="136" t="s"/>
      <c r="X87" s="136" t="s"/>
      <c r="Y87" s="136" t="s"/>
      <c r="Z87" s="136" t="s"/>
      <c r="AA87" s="136" t="s"/>
      <c r="AB87" s="136" t="s"/>
    </row>
    <row r="88" spans="1:28">
      <c r="A88" s="136" t="s"/>
      <c r="B88" s="136" t="s"/>
      <c r="C88" s="136" t="s"/>
      <c r="D88" s="136" t="s"/>
      <c r="E88" s="170" t="s"/>
      <c r="F88" s="136" t="s"/>
      <c r="G88" s="136" t="s"/>
      <c r="H88" s="136" t="s"/>
      <c r="I88" s="136" t="s"/>
      <c r="J88" s="136" t="s"/>
      <c r="K88" s="136" t="s"/>
      <c r="L88" s="136" t="s"/>
      <c r="M88" s="136" t="s"/>
      <c r="N88" s="136" t="s"/>
      <c r="O88" s="136" t="s"/>
      <c r="P88" s="136" t="s"/>
      <c r="Q88" s="136" t="s"/>
      <c r="R88" s="136" t="s"/>
      <c r="S88" s="136" t="s"/>
      <c r="T88" s="136" t="s"/>
      <c r="U88" s="136" t="s"/>
      <c r="V88" s="136" t="s"/>
      <c r="W88" s="136" t="s"/>
      <c r="X88" s="136" t="s"/>
      <c r="Y88" s="136" t="s"/>
      <c r="Z88" s="136" t="s"/>
      <c r="AA88" s="136" t="s"/>
      <c r="AB88" s="136" t="s"/>
    </row>
    <row r="89" spans="1:28">
      <c r="A89" s="136" t="s"/>
      <c r="B89" s="136" t="s"/>
      <c r="C89" s="136" t="s"/>
      <c r="D89" s="136" t="s"/>
      <c r="E89" s="170" t="s"/>
      <c r="F89" s="136" t="s"/>
      <c r="G89" s="136" t="s"/>
      <c r="H89" s="136" t="s"/>
      <c r="I89" s="136" t="s"/>
      <c r="J89" s="136" t="s"/>
      <c r="K89" s="136" t="s"/>
      <c r="L89" s="136" t="s"/>
      <c r="M89" s="136" t="s"/>
      <c r="N89" s="136" t="s"/>
      <c r="O89" s="136" t="s"/>
      <c r="P89" s="136" t="s"/>
      <c r="Q89" s="136" t="s"/>
      <c r="R89" s="136" t="s"/>
      <c r="S89" s="136" t="s"/>
      <c r="T89" s="136" t="s"/>
      <c r="U89" s="136" t="s"/>
      <c r="V89" s="136" t="s"/>
      <c r="W89" s="136" t="s"/>
      <c r="X89" s="136" t="s"/>
      <c r="Y89" s="136" t="s"/>
      <c r="Z89" s="136" t="s"/>
      <c r="AA89" s="136" t="s"/>
      <c r="AB89" s="136" t="s"/>
    </row>
    <row r="90" spans="1:28">
      <c r="A90" s="136" t="s"/>
      <c r="B90" s="136" t="s"/>
      <c r="C90" s="136" t="s"/>
      <c r="D90" s="136" t="s"/>
      <c r="E90" s="170" t="s"/>
      <c r="F90" s="136" t="s"/>
      <c r="G90" s="136" t="s"/>
      <c r="H90" s="136" t="s"/>
      <c r="I90" s="136" t="s"/>
      <c r="J90" s="136" t="s"/>
      <c r="K90" s="136" t="s"/>
      <c r="L90" s="136" t="s"/>
      <c r="M90" s="136" t="s"/>
      <c r="N90" s="136" t="s"/>
      <c r="O90" s="136" t="s"/>
      <c r="P90" s="136" t="s"/>
      <c r="Q90" s="136" t="s"/>
      <c r="R90" s="136" t="s"/>
      <c r="S90" s="136" t="s"/>
      <c r="T90" s="136" t="s"/>
      <c r="U90" s="136" t="s"/>
      <c r="V90" s="136" t="s"/>
      <c r="W90" s="136" t="s"/>
      <c r="X90" s="136" t="s"/>
      <c r="Y90" s="136" t="s"/>
      <c r="Z90" s="136" t="s"/>
      <c r="AA90" s="136" t="s"/>
      <c r="AB90" s="136" t="s"/>
    </row>
    <row r="91" spans="1:28">
      <c r="A91" s="136" t="s"/>
      <c r="B91" s="136" t="s"/>
      <c r="C91" s="136" t="s"/>
      <c r="D91" s="136" t="s"/>
      <c r="E91" s="170" t="s"/>
      <c r="F91" s="136" t="s"/>
      <c r="G91" s="136" t="s"/>
      <c r="H91" s="136" t="s"/>
      <c r="I91" s="136" t="s"/>
      <c r="J91" s="136" t="s"/>
      <c r="K91" s="136" t="s"/>
      <c r="L91" s="136" t="s"/>
      <c r="M91" s="136" t="s"/>
      <c r="N91" s="136" t="s"/>
      <c r="O91" s="136" t="s"/>
      <c r="P91" s="136" t="s"/>
      <c r="Q91" s="136" t="s"/>
      <c r="R91" s="136" t="s"/>
      <c r="S91" s="136" t="s"/>
      <c r="T91" s="136" t="s"/>
      <c r="U91" s="136" t="s"/>
      <c r="V91" s="136" t="s"/>
      <c r="W91" s="136" t="s"/>
      <c r="X91" s="136" t="s"/>
      <c r="Y91" s="136" t="s"/>
      <c r="Z91" s="136" t="s"/>
      <c r="AA91" s="136" t="s"/>
      <c r="AB91" s="136" t="s"/>
    </row>
    <row r="92" spans="1:28">
      <c r="A92" s="136" t="s"/>
      <c r="B92" s="136" t="s"/>
      <c r="C92" s="136" t="s"/>
      <c r="D92" s="136" t="s"/>
      <c r="E92" s="170" t="s"/>
      <c r="F92" s="136" t="s"/>
      <c r="G92" s="136" t="s"/>
      <c r="H92" s="136" t="s"/>
      <c r="I92" s="136" t="s"/>
      <c r="J92" s="136" t="s"/>
      <c r="K92" s="136" t="s"/>
      <c r="L92" s="136" t="s"/>
      <c r="M92" s="136" t="s"/>
      <c r="N92" s="136" t="s"/>
      <c r="O92" s="136" t="s"/>
      <c r="P92" s="136" t="s"/>
      <c r="Q92" s="136" t="s"/>
      <c r="R92" s="136" t="s"/>
      <c r="S92" s="136" t="s"/>
      <c r="T92" s="136" t="s"/>
      <c r="U92" s="136" t="s"/>
      <c r="V92" s="136" t="s"/>
      <c r="W92" s="136" t="s"/>
      <c r="X92" s="136" t="s"/>
      <c r="Y92" s="136" t="s"/>
      <c r="Z92" s="136" t="s"/>
      <c r="AA92" s="136" t="s"/>
      <c r="AB92" s="136" t="s"/>
    </row>
    <row r="93" spans="1:28">
      <c r="A93" s="136" t="s"/>
      <c r="B93" s="136" t="s"/>
      <c r="C93" s="136" t="s"/>
      <c r="D93" s="136" t="s"/>
      <c r="E93" s="170" t="s"/>
      <c r="F93" s="136" t="s"/>
      <c r="G93" s="136" t="s"/>
      <c r="H93" s="136" t="s"/>
      <c r="I93" s="136" t="s"/>
      <c r="J93" s="136" t="s"/>
      <c r="K93" s="136" t="s"/>
      <c r="L93" s="136" t="s"/>
      <c r="M93" s="136" t="s"/>
      <c r="N93" s="136" t="s"/>
      <c r="O93" s="136" t="s"/>
      <c r="P93" s="136" t="s"/>
      <c r="Q93" s="136" t="s"/>
      <c r="R93" s="136" t="s"/>
      <c r="S93" s="136" t="s"/>
      <c r="T93" s="136" t="s"/>
      <c r="U93" s="136" t="s"/>
      <c r="V93" s="136" t="s"/>
      <c r="W93" s="136" t="s"/>
      <c r="X93" s="136" t="s"/>
      <c r="Y93" s="136" t="s"/>
      <c r="Z93" s="136" t="s"/>
      <c r="AA93" s="136" t="s"/>
      <c r="AB93" s="136" t="s"/>
    </row>
    <row r="94" spans="1:28">
      <c r="A94" s="136" t="s"/>
      <c r="B94" s="136" t="s"/>
      <c r="C94" s="136" t="s"/>
      <c r="D94" s="136" t="s"/>
      <c r="E94" s="170" t="s"/>
      <c r="F94" s="136" t="s"/>
      <c r="G94" s="136" t="s"/>
      <c r="H94" s="136" t="s"/>
      <c r="I94" s="136" t="s"/>
      <c r="J94" s="136" t="s"/>
      <c r="K94" s="136" t="s"/>
      <c r="L94" s="136" t="s"/>
      <c r="M94" s="136" t="s"/>
      <c r="N94" s="136" t="s"/>
      <c r="O94" s="136" t="s"/>
      <c r="P94" s="136" t="s"/>
      <c r="Q94" s="136" t="s"/>
      <c r="R94" s="136" t="s"/>
      <c r="S94" s="136" t="s"/>
      <c r="T94" s="136" t="s"/>
      <c r="U94" s="136" t="s"/>
      <c r="V94" s="136" t="s"/>
      <c r="W94" s="136" t="s"/>
      <c r="X94" s="136" t="s"/>
      <c r="Y94" s="136" t="s"/>
      <c r="Z94" s="136" t="s"/>
      <c r="AA94" s="136" t="s"/>
      <c r="AB94" s="136" t="s"/>
    </row>
    <row r="95" spans="1:28">
      <c r="A95" s="136" t="s"/>
      <c r="B95" s="136" t="s"/>
      <c r="C95" s="136" t="s"/>
      <c r="D95" s="136" t="s"/>
      <c r="E95" s="170" t="s"/>
      <c r="F95" s="136" t="s"/>
      <c r="G95" s="136" t="s"/>
      <c r="H95" s="136" t="s"/>
      <c r="I95" s="136" t="s"/>
      <c r="J95" s="136" t="s"/>
      <c r="K95" s="136" t="s"/>
      <c r="L95" s="136" t="s"/>
      <c r="M95" s="136" t="s"/>
      <c r="N95" s="136" t="s"/>
      <c r="O95" s="136" t="s"/>
      <c r="P95" s="136" t="s"/>
      <c r="Q95" s="136" t="s"/>
      <c r="R95" s="136" t="s"/>
      <c r="S95" s="136" t="s"/>
      <c r="T95" s="136" t="s"/>
      <c r="U95" s="136" t="s"/>
      <c r="V95" s="136" t="s"/>
      <c r="W95" s="136" t="s"/>
      <c r="X95" s="136" t="s"/>
      <c r="Y95" s="136" t="s"/>
      <c r="Z95" s="136" t="s"/>
      <c r="AA95" s="136" t="s"/>
      <c r="AB95" s="136" t="s"/>
    </row>
    <row r="96" spans="1:28">
      <c r="A96" s="136" t="s"/>
      <c r="B96" s="136" t="s"/>
      <c r="C96" s="136" t="s"/>
      <c r="D96" s="136" t="s"/>
      <c r="E96" s="170" t="s"/>
      <c r="F96" s="136" t="s"/>
      <c r="G96" s="136" t="s"/>
      <c r="H96" s="136" t="s"/>
      <c r="I96" s="136" t="s"/>
      <c r="J96" s="136" t="s"/>
      <c r="K96" s="136" t="s"/>
      <c r="L96" s="136" t="s"/>
      <c r="M96" s="136" t="s"/>
      <c r="N96" s="136" t="s"/>
      <c r="O96" s="136" t="s"/>
      <c r="P96" s="136" t="s"/>
      <c r="Q96" s="136" t="s"/>
      <c r="R96" s="136" t="s"/>
      <c r="S96" s="136" t="s"/>
      <c r="T96" s="136" t="s"/>
      <c r="U96" s="136" t="s"/>
      <c r="V96" s="136" t="s"/>
      <c r="W96" s="136" t="s"/>
      <c r="X96" s="136" t="s"/>
      <c r="Y96" s="136" t="s"/>
      <c r="Z96" s="136" t="s"/>
      <c r="AA96" s="136" t="s"/>
      <c r="AB96" s="136" t="s"/>
    </row>
    <row r="97" spans="1:28">
      <c r="A97" s="136" t="s"/>
      <c r="B97" s="136" t="s"/>
      <c r="C97" s="136" t="s"/>
      <c r="D97" s="136" t="s"/>
      <c r="E97" s="170" t="s"/>
      <c r="F97" s="136" t="s"/>
      <c r="G97" s="136" t="s"/>
      <c r="H97" s="136" t="s"/>
      <c r="I97" s="136" t="s"/>
      <c r="J97" s="136" t="s"/>
      <c r="K97" s="136" t="s"/>
      <c r="L97" s="136" t="s"/>
      <c r="M97" s="136" t="s"/>
      <c r="N97" s="136" t="s"/>
      <c r="O97" s="136" t="s"/>
      <c r="P97" s="136" t="s"/>
      <c r="Q97" s="136" t="s"/>
      <c r="R97" s="136" t="s"/>
      <c r="S97" s="136" t="s"/>
      <c r="T97" s="136" t="s"/>
      <c r="U97" s="136" t="s"/>
      <c r="V97" s="136" t="s"/>
      <c r="W97" s="136" t="s"/>
      <c r="X97" s="136" t="s"/>
      <c r="Y97" s="136" t="s"/>
      <c r="Z97" s="136" t="s"/>
      <c r="AA97" s="136" t="s"/>
      <c r="AB97" s="136" t="s"/>
    </row>
    <row r="98" spans="1:28">
      <c r="A98" s="136" t="s"/>
      <c r="B98" s="136" t="s"/>
      <c r="C98" s="136" t="s"/>
      <c r="D98" s="136" t="s"/>
      <c r="E98" s="170" t="s"/>
      <c r="F98" s="136" t="s"/>
      <c r="G98" s="136" t="s"/>
      <c r="H98" s="136" t="s"/>
      <c r="I98" s="136" t="s"/>
      <c r="J98" s="136" t="s"/>
      <c r="K98" s="136" t="s"/>
      <c r="L98" s="136" t="s"/>
      <c r="M98" s="136" t="s"/>
      <c r="N98" s="136" t="s"/>
      <c r="O98" s="136" t="s"/>
      <c r="P98" s="136" t="s"/>
      <c r="Q98" s="136" t="s"/>
      <c r="R98" s="136" t="s"/>
      <c r="S98" s="136" t="s"/>
      <c r="T98" s="136" t="s"/>
      <c r="U98" s="136" t="s"/>
      <c r="V98" s="136" t="s"/>
      <c r="W98" s="136" t="s"/>
      <c r="X98" s="136" t="s"/>
      <c r="Y98" s="136" t="s"/>
      <c r="Z98" s="136" t="s"/>
      <c r="AA98" s="136" t="s"/>
      <c r="AB98" s="136" t="s"/>
    </row>
    <row r="99" spans="1:28">
      <c r="A99" s="136" t="s"/>
      <c r="B99" s="136" t="s"/>
      <c r="C99" s="136" t="s"/>
      <c r="D99" s="136" t="s"/>
      <c r="E99" s="170" t="s"/>
      <c r="F99" s="136" t="s"/>
      <c r="G99" s="136" t="s"/>
      <c r="H99" s="136" t="s"/>
      <c r="I99" s="136" t="s"/>
      <c r="J99" s="136" t="s"/>
      <c r="K99" s="136" t="s"/>
      <c r="L99" s="136" t="s"/>
      <c r="M99" s="136" t="s"/>
      <c r="N99" s="136" t="s"/>
      <c r="O99" s="136" t="s"/>
      <c r="P99" s="136" t="s"/>
      <c r="Q99" s="136" t="s"/>
      <c r="R99" s="136" t="s"/>
      <c r="S99" s="136" t="s"/>
      <c r="T99" s="136" t="s"/>
      <c r="U99" s="136" t="s"/>
      <c r="V99" s="136" t="s"/>
      <c r="W99" s="136" t="s"/>
      <c r="X99" s="136" t="s"/>
      <c r="Y99" s="136" t="s"/>
      <c r="Z99" s="136" t="s"/>
      <c r="AA99" s="136" t="s"/>
      <c r="AB99" s="136" t="s"/>
    </row>
    <row r="100" spans="1:28">
      <c r="A100" s="136" t="s"/>
      <c r="B100" s="136" t="s"/>
      <c r="C100" s="136" t="s"/>
      <c r="D100" s="136" t="s"/>
      <c r="E100" s="170" t="s"/>
      <c r="F100" s="136" t="s"/>
      <c r="G100" s="136" t="s"/>
      <c r="H100" s="136" t="s"/>
      <c r="I100" s="136" t="s"/>
      <c r="J100" s="136" t="s"/>
      <c r="K100" s="136" t="s"/>
      <c r="L100" s="136" t="s"/>
      <c r="M100" s="136" t="s"/>
      <c r="N100" s="136" t="s"/>
      <c r="O100" s="136" t="s"/>
      <c r="P100" s="136" t="s"/>
      <c r="Q100" s="136" t="s"/>
      <c r="R100" s="136" t="s"/>
      <c r="S100" s="136" t="s"/>
      <c r="T100" s="136" t="s"/>
      <c r="U100" s="136" t="s"/>
      <c r="V100" s="136" t="s"/>
      <c r="W100" s="136" t="s"/>
      <c r="X100" s="136" t="s"/>
      <c r="Y100" s="136" t="s"/>
      <c r="Z100" s="136" t="s"/>
      <c r="AA100" s="136" t="s"/>
      <c r="AB100" s="136" t="s"/>
    </row>
    <row r="101" spans="1:28">
      <c r="A101" s="136" t="s"/>
      <c r="B101" s="136" t="s"/>
      <c r="C101" s="136" t="s"/>
      <c r="D101" s="136" t="s"/>
      <c r="E101" s="170" t="s"/>
      <c r="F101" s="136" t="s"/>
      <c r="G101" s="136" t="s"/>
      <c r="H101" s="136" t="s"/>
      <c r="I101" s="136" t="s"/>
      <c r="J101" s="136" t="s"/>
      <c r="K101" s="136" t="s"/>
      <c r="L101" s="136" t="s"/>
      <c r="M101" s="136" t="s"/>
      <c r="N101" s="136" t="s"/>
      <c r="O101" s="136" t="s"/>
      <c r="P101" s="136" t="s"/>
      <c r="Q101" s="136" t="s"/>
      <c r="R101" s="136" t="s"/>
      <c r="S101" s="136" t="s"/>
      <c r="T101" s="136" t="s"/>
      <c r="U101" s="136" t="s"/>
      <c r="V101" s="136" t="s"/>
      <c r="W101" s="136" t="s"/>
      <c r="X101" s="136" t="s"/>
      <c r="Y101" s="136" t="s"/>
      <c r="Z101" s="136" t="s"/>
      <c r="AA101" s="136" t="s"/>
      <c r="AB101" s="136" t="s"/>
    </row>
    <row r="102" spans="1:28">
      <c r="A102" s="136" t="s"/>
      <c r="B102" s="136" t="s"/>
      <c r="C102" s="136" t="s"/>
      <c r="D102" s="136" t="s"/>
      <c r="E102" s="170" t="s"/>
      <c r="F102" s="136" t="s"/>
      <c r="G102" s="136" t="s"/>
      <c r="H102" s="136" t="s"/>
      <c r="I102" s="136" t="s"/>
      <c r="J102" s="136" t="s"/>
      <c r="K102" s="136" t="s"/>
      <c r="L102" s="136" t="s"/>
      <c r="M102" s="136" t="s"/>
      <c r="N102" s="136" t="s"/>
      <c r="O102" s="136" t="s"/>
      <c r="P102" s="136" t="s"/>
      <c r="Q102" s="136" t="s"/>
      <c r="R102" s="136" t="s"/>
      <c r="S102" s="136" t="s"/>
      <c r="T102" s="136" t="s"/>
      <c r="U102" s="136" t="s"/>
      <c r="V102" s="136" t="s"/>
      <c r="W102" s="136" t="s"/>
      <c r="X102" s="136" t="s"/>
      <c r="Y102" s="136" t="s"/>
      <c r="Z102" s="136" t="s"/>
      <c r="AA102" s="136" t="s"/>
      <c r="AB102" s="136" t="s"/>
    </row>
    <row r="103" spans="1:28">
      <c r="A103" s="136" t="s"/>
      <c r="B103" s="136" t="s"/>
      <c r="C103" s="136" t="s"/>
      <c r="D103" s="136" t="s"/>
      <c r="E103" s="170" t="s"/>
      <c r="F103" s="136" t="s"/>
      <c r="G103" s="136" t="s"/>
      <c r="H103" s="136" t="s"/>
      <c r="I103" s="136" t="s"/>
      <c r="J103" s="136" t="s"/>
      <c r="K103" s="136" t="s"/>
      <c r="L103" s="136" t="s"/>
      <c r="M103" s="136" t="s"/>
      <c r="N103" s="136" t="s"/>
      <c r="O103" s="136" t="s"/>
      <c r="P103" s="136" t="s"/>
      <c r="Q103" s="136" t="s"/>
      <c r="R103" s="136" t="s"/>
      <c r="S103" s="136" t="s"/>
      <c r="T103" s="136" t="s"/>
      <c r="U103" s="136" t="s"/>
      <c r="V103" s="136" t="s"/>
      <c r="W103" s="136" t="s"/>
      <c r="X103" s="136" t="s"/>
      <c r="Y103" s="136" t="s"/>
      <c r="Z103" s="136" t="s"/>
      <c r="AA103" s="136" t="s"/>
      <c r="AB103" s="136" t="s"/>
    </row>
    <row r="104" spans="1:28">
      <c r="A104" s="136" t="s"/>
      <c r="B104" s="136" t="s"/>
      <c r="C104" s="136" t="s"/>
      <c r="D104" s="136" t="s"/>
      <c r="E104" s="170" t="s"/>
      <c r="F104" s="136" t="s"/>
      <c r="G104" s="136" t="s"/>
      <c r="H104" s="136" t="s"/>
      <c r="I104" s="136" t="s"/>
      <c r="J104" s="136" t="s"/>
      <c r="K104" s="136" t="s"/>
      <c r="L104" s="136" t="s"/>
      <c r="M104" s="136" t="s"/>
      <c r="N104" s="136" t="s"/>
      <c r="O104" s="136" t="s"/>
      <c r="P104" s="136" t="s"/>
      <c r="Q104" s="136" t="s"/>
      <c r="R104" s="136" t="s"/>
      <c r="S104" s="136" t="s"/>
      <c r="T104" s="136" t="s"/>
      <c r="U104" s="136" t="s"/>
      <c r="V104" s="136" t="s"/>
      <c r="W104" s="136" t="s"/>
      <c r="X104" s="136" t="s"/>
      <c r="Y104" s="136" t="s"/>
      <c r="Z104" s="136" t="s"/>
      <c r="AA104" s="136" t="s"/>
      <c r="AB104" s="136" t="s"/>
    </row>
    <row r="105" spans="1:28">
      <c r="A105" s="136" t="s"/>
      <c r="B105" s="136" t="s"/>
      <c r="C105" s="136" t="s"/>
      <c r="D105" s="136" t="s"/>
      <c r="E105" s="170" t="s"/>
      <c r="F105" s="136" t="s"/>
      <c r="G105" s="136" t="s"/>
      <c r="H105" s="136" t="s"/>
      <c r="I105" s="136" t="s"/>
      <c r="J105" s="136" t="s"/>
      <c r="K105" s="136" t="s"/>
      <c r="L105" s="136" t="s"/>
      <c r="M105" s="136" t="s"/>
      <c r="N105" s="136" t="s"/>
      <c r="O105" s="136" t="s"/>
      <c r="P105" s="136" t="s"/>
      <c r="Q105" s="136" t="s"/>
      <c r="R105" s="136" t="s"/>
      <c r="S105" s="136" t="s"/>
      <c r="T105" s="136" t="s"/>
      <c r="U105" s="136" t="s"/>
      <c r="V105" s="136" t="s"/>
      <c r="W105" s="136" t="s"/>
      <c r="X105" s="136" t="s"/>
      <c r="Y105" s="136" t="s"/>
      <c r="Z105" s="136" t="s"/>
      <c r="AA105" s="136" t="s"/>
      <c r="AB105" s="136" t="s"/>
    </row>
    <row r="106" spans="1:28">
      <c r="A106" s="136" t="s"/>
      <c r="B106" s="136" t="s"/>
      <c r="C106" s="136" t="s"/>
      <c r="D106" s="136" t="s"/>
      <c r="E106" s="170" t="s"/>
      <c r="F106" s="136" t="s"/>
      <c r="G106" s="136" t="s"/>
      <c r="H106" s="136" t="s"/>
      <c r="I106" s="136" t="s"/>
      <c r="J106" s="136" t="s"/>
      <c r="K106" s="136" t="s"/>
      <c r="L106" s="136" t="s"/>
      <c r="M106" s="136" t="s"/>
      <c r="N106" s="136" t="s"/>
      <c r="O106" s="136" t="s"/>
      <c r="P106" s="136" t="s"/>
      <c r="Q106" s="136" t="s"/>
      <c r="R106" s="136" t="s"/>
      <c r="S106" s="136" t="s"/>
      <c r="T106" s="136" t="s"/>
      <c r="U106" s="136" t="s"/>
      <c r="V106" s="136" t="s"/>
      <c r="W106" s="136" t="s"/>
      <c r="X106" s="136" t="s"/>
      <c r="Y106" s="136" t="s"/>
      <c r="Z106" s="136" t="s"/>
      <c r="AA106" s="136" t="s"/>
      <c r="AB106" s="136" t="s"/>
    </row>
    <row r="107" spans="1:28">
      <c r="A107" s="136" t="s"/>
      <c r="B107" s="136" t="s"/>
      <c r="C107" s="136" t="s"/>
      <c r="D107" s="136" t="s"/>
      <c r="E107" s="170" t="s"/>
      <c r="F107" s="136" t="s"/>
      <c r="G107" s="136" t="s"/>
      <c r="H107" s="136" t="s"/>
      <c r="I107" s="136" t="s"/>
      <c r="J107" s="136" t="s"/>
      <c r="K107" s="136" t="s"/>
      <c r="L107" s="136" t="s"/>
      <c r="M107" s="136" t="s"/>
      <c r="N107" s="136" t="s"/>
      <c r="O107" s="136" t="s"/>
      <c r="P107" s="136" t="s"/>
      <c r="Q107" s="136" t="s"/>
      <c r="R107" s="136" t="s"/>
      <c r="S107" s="136" t="s"/>
      <c r="T107" s="136" t="s"/>
      <c r="U107" s="136" t="s"/>
      <c r="V107" s="136" t="s"/>
      <c r="W107" s="136" t="s"/>
      <c r="X107" s="136" t="s"/>
      <c r="Y107" s="136" t="s"/>
      <c r="Z107" s="136" t="s"/>
      <c r="AA107" s="136" t="s"/>
      <c r="AB107" s="136" t="s"/>
    </row>
    <row r="108" spans="1:28">
      <c r="A108" s="136" t="s"/>
      <c r="B108" s="136" t="s"/>
      <c r="C108" s="136" t="s"/>
      <c r="D108" s="136" t="s"/>
      <c r="E108" s="170" t="s"/>
      <c r="F108" s="136" t="s"/>
      <c r="G108" s="136" t="s"/>
      <c r="H108" s="136" t="s"/>
      <c r="I108" s="136" t="s"/>
      <c r="J108" s="136" t="s"/>
      <c r="K108" s="136" t="s"/>
      <c r="L108" s="136" t="s"/>
      <c r="M108" s="136" t="s"/>
      <c r="N108" s="136" t="s"/>
      <c r="O108" s="136" t="s"/>
      <c r="P108" s="136" t="s"/>
      <c r="Q108" s="136" t="s"/>
      <c r="R108" s="136" t="s"/>
      <c r="S108" s="136" t="s"/>
      <c r="T108" s="136" t="s"/>
      <c r="U108" s="136" t="s"/>
      <c r="V108" s="136" t="s"/>
      <c r="W108" s="136" t="s"/>
      <c r="X108" s="136" t="s"/>
      <c r="Y108" s="136" t="s"/>
      <c r="Z108" s="136" t="s"/>
      <c r="AA108" s="136" t="s"/>
      <c r="AB108" s="136" t="s"/>
    </row>
    <row r="109" spans="1:28">
      <c r="A109" s="136" t="s"/>
      <c r="B109" s="136" t="s"/>
      <c r="C109" s="136" t="s"/>
      <c r="D109" s="136" t="s"/>
      <c r="E109" s="170" t="s"/>
      <c r="F109" s="136" t="s"/>
      <c r="G109" s="136" t="s"/>
      <c r="H109" s="136" t="s"/>
      <c r="I109" s="136" t="s"/>
      <c r="J109" s="136" t="s"/>
      <c r="K109" s="136" t="s"/>
      <c r="L109" s="136" t="s"/>
      <c r="M109" s="136" t="s"/>
      <c r="N109" s="136" t="s"/>
      <c r="O109" s="136" t="s"/>
      <c r="P109" s="136" t="s"/>
      <c r="Q109" s="136" t="s"/>
      <c r="R109" s="136" t="s"/>
      <c r="S109" s="136" t="s"/>
      <c r="T109" s="136" t="s"/>
      <c r="U109" s="136" t="s"/>
      <c r="V109" s="136" t="s"/>
      <c r="W109" s="136" t="s"/>
      <c r="X109" s="136" t="s"/>
      <c r="Y109" s="136" t="s"/>
      <c r="Z109" s="136" t="s"/>
      <c r="AA109" s="136" t="s"/>
      <c r="AB109" s="136" t="s"/>
    </row>
    <row r="110" spans="1:28">
      <c r="A110" s="136" t="s"/>
      <c r="B110" s="136" t="s"/>
      <c r="C110" s="136" t="s"/>
      <c r="D110" s="136" t="s"/>
      <c r="E110" s="170" t="s"/>
      <c r="F110" s="136" t="s"/>
      <c r="G110" s="136" t="s"/>
      <c r="H110" s="136" t="s"/>
      <c r="I110" s="136" t="s"/>
      <c r="J110" s="136" t="s"/>
      <c r="K110" s="136" t="s"/>
      <c r="L110" s="136" t="s"/>
      <c r="M110" s="136" t="s"/>
      <c r="N110" s="136" t="s"/>
      <c r="O110" s="136" t="s"/>
      <c r="P110" s="136" t="s"/>
      <c r="Q110" s="136" t="s"/>
      <c r="R110" s="136" t="s"/>
      <c r="S110" s="136" t="s"/>
      <c r="T110" s="136" t="s"/>
      <c r="U110" s="136" t="s"/>
      <c r="V110" s="136" t="s"/>
      <c r="W110" s="136" t="s"/>
      <c r="X110" s="136" t="s"/>
      <c r="Y110" s="136" t="s"/>
      <c r="Z110" s="136" t="s"/>
      <c r="AA110" s="136" t="s"/>
      <c r="AB110" s="136" t="s"/>
    </row>
    <row r="111" spans="1:28">
      <c r="A111" s="136" t="s"/>
      <c r="B111" s="136" t="s"/>
      <c r="C111" s="136" t="s"/>
      <c r="D111" s="136" t="s"/>
      <c r="E111" s="170" t="s"/>
      <c r="F111" s="136" t="s"/>
      <c r="G111" s="136" t="s"/>
      <c r="H111" s="136" t="s"/>
      <c r="I111" s="136" t="s"/>
      <c r="J111" s="136" t="s"/>
      <c r="K111" s="136" t="s"/>
      <c r="L111" s="136" t="s"/>
      <c r="M111" s="136" t="s"/>
      <c r="N111" s="136" t="s"/>
      <c r="O111" s="136" t="s"/>
      <c r="P111" s="136" t="s"/>
      <c r="Q111" s="136" t="s"/>
      <c r="R111" s="136" t="s"/>
      <c r="S111" s="136" t="s"/>
      <c r="T111" s="136" t="s"/>
      <c r="U111" s="136" t="s"/>
      <c r="V111" s="136" t="s"/>
      <c r="W111" s="136" t="s"/>
      <c r="X111" s="136" t="s"/>
      <c r="Y111" s="136" t="s"/>
      <c r="Z111" s="136" t="s"/>
      <c r="AA111" s="136" t="s"/>
      <c r="AB111" s="136" t="s"/>
    </row>
    <row r="112" spans="1:28">
      <c r="A112" s="136" t="s"/>
      <c r="B112" s="136" t="s"/>
      <c r="C112" s="136" t="s"/>
      <c r="D112" s="136" t="s"/>
      <c r="E112" s="170" t="s"/>
      <c r="F112" s="136" t="s"/>
      <c r="G112" s="136" t="s"/>
      <c r="H112" s="136" t="s"/>
      <c r="I112" s="136" t="s"/>
      <c r="J112" s="136" t="s"/>
      <c r="K112" s="136" t="s"/>
      <c r="L112" s="136" t="s"/>
      <c r="M112" s="136" t="s"/>
      <c r="N112" s="136" t="s"/>
      <c r="O112" s="136" t="s"/>
      <c r="P112" s="136" t="s"/>
      <c r="Q112" s="136" t="s"/>
      <c r="R112" s="136" t="s"/>
      <c r="S112" s="136" t="s"/>
      <c r="T112" s="136" t="s"/>
      <c r="U112" s="136" t="s"/>
      <c r="V112" s="136" t="s"/>
      <c r="W112" s="136" t="s"/>
      <c r="X112" s="136" t="s"/>
      <c r="Y112" s="136" t="s"/>
      <c r="Z112" s="136" t="s"/>
      <c r="AA112" s="136" t="s"/>
      <c r="AB112" s="136" t="s"/>
    </row>
    <row r="113" spans="1:28">
      <c r="A113" s="136" t="s"/>
      <c r="B113" s="136" t="s"/>
      <c r="C113" s="136" t="s"/>
      <c r="D113" s="136" t="s"/>
      <c r="E113" s="170" t="s"/>
      <c r="F113" s="136" t="s"/>
      <c r="G113" s="136" t="s"/>
      <c r="H113" s="136" t="s"/>
      <c r="I113" s="136" t="s"/>
      <c r="J113" s="136" t="s"/>
      <c r="K113" s="136" t="s"/>
      <c r="L113" s="136" t="s"/>
      <c r="M113" s="136" t="s"/>
      <c r="N113" s="136" t="s"/>
      <c r="O113" s="136" t="s"/>
      <c r="P113" s="136" t="s"/>
      <c r="Q113" s="136" t="s"/>
      <c r="R113" s="136" t="s"/>
      <c r="S113" s="136" t="s"/>
      <c r="T113" s="136" t="s"/>
      <c r="U113" s="136" t="s"/>
      <c r="V113" s="136" t="s"/>
      <c r="W113" s="136" t="s"/>
      <c r="X113" s="136" t="s"/>
      <c r="Y113" s="136" t="s"/>
      <c r="Z113" s="136" t="s"/>
      <c r="AA113" s="136" t="s"/>
      <c r="AB113" s="136" t="s"/>
    </row>
    <row r="114" spans="1:28">
      <c r="A114" s="136" t="s"/>
      <c r="B114" s="136" t="s"/>
      <c r="C114" s="136" t="s"/>
      <c r="D114" s="136" t="s"/>
      <c r="E114" s="170" t="s"/>
      <c r="F114" s="136" t="s"/>
      <c r="G114" s="136" t="s"/>
      <c r="H114" s="136" t="s"/>
      <c r="I114" s="136" t="s"/>
      <c r="J114" s="136" t="s"/>
      <c r="K114" s="136" t="s"/>
      <c r="L114" s="136" t="s"/>
      <c r="M114" s="136" t="s"/>
      <c r="N114" s="136" t="s"/>
      <c r="O114" s="136" t="s"/>
      <c r="P114" s="136" t="s"/>
      <c r="Q114" s="136" t="s"/>
      <c r="R114" s="136" t="s"/>
      <c r="S114" s="136" t="s"/>
      <c r="T114" s="136" t="s"/>
      <c r="U114" s="136" t="s"/>
      <c r="V114" s="136" t="s"/>
      <c r="W114" s="136" t="s"/>
      <c r="X114" s="136" t="s"/>
      <c r="Y114" s="136" t="s"/>
      <c r="Z114" s="136" t="s"/>
      <c r="AA114" s="136" t="s"/>
      <c r="AB114" s="136" t="s"/>
    </row>
    <row r="115" spans="1:28">
      <c r="A115" s="136" t="s"/>
      <c r="B115" s="136" t="s"/>
      <c r="C115" s="136" t="s"/>
      <c r="D115" s="136" t="s"/>
      <c r="E115" s="170" t="s"/>
      <c r="F115" s="136" t="s"/>
      <c r="G115" s="136" t="s"/>
      <c r="H115" s="136" t="s"/>
      <c r="I115" s="136" t="s"/>
      <c r="J115" s="136" t="s"/>
      <c r="K115" s="136" t="s"/>
      <c r="L115" s="136" t="s"/>
      <c r="M115" s="136" t="s"/>
      <c r="N115" s="136" t="s"/>
      <c r="O115" s="136" t="s"/>
      <c r="P115" s="136" t="s"/>
      <c r="Q115" s="136" t="s"/>
      <c r="R115" s="136" t="s"/>
      <c r="S115" s="136" t="s"/>
      <c r="T115" s="136" t="s"/>
      <c r="U115" s="136" t="s"/>
      <c r="V115" s="136" t="s"/>
      <c r="W115" s="136" t="s"/>
      <c r="X115" s="136" t="s"/>
      <c r="Y115" s="136" t="s"/>
      <c r="Z115" s="136" t="s"/>
      <c r="AA115" s="136" t="s"/>
      <c r="AB115" s="136" t="s"/>
    </row>
    <row r="116" spans="1:28">
      <c r="A116" s="136" t="s"/>
      <c r="B116" s="136" t="s"/>
      <c r="C116" s="136" t="s"/>
      <c r="D116" s="136" t="s"/>
      <c r="E116" s="170" t="s"/>
      <c r="F116" s="136" t="s"/>
      <c r="G116" s="136" t="s"/>
      <c r="H116" s="136" t="s"/>
      <c r="I116" s="136" t="s"/>
      <c r="J116" s="136" t="s"/>
      <c r="K116" s="136" t="s"/>
      <c r="L116" s="136" t="s"/>
      <c r="M116" s="136" t="s"/>
      <c r="N116" s="136" t="s"/>
      <c r="O116" s="136" t="s"/>
      <c r="P116" s="136" t="s"/>
      <c r="Q116" s="136" t="s"/>
      <c r="R116" s="136" t="s"/>
      <c r="S116" s="136" t="s"/>
      <c r="T116" s="136" t="s"/>
      <c r="U116" s="136" t="s"/>
      <c r="V116" s="136" t="s"/>
      <c r="W116" s="136" t="s"/>
      <c r="X116" s="136" t="s"/>
      <c r="Y116" s="136" t="s"/>
      <c r="Z116" s="136" t="s"/>
      <c r="AA116" s="136" t="s"/>
      <c r="AB116" s="136" t="s"/>
    </row>
    <row r="117" spans="1:28">
      <c r="A117" s="136" t="s"/>
      <c r="B117" s="136" t="s"/>
      <c r="C117" s="136" t="s"/>
      <c r="D117" s="136" t="s"/>
      <c r="E117" s="170" t="s"/>
      <c r="F117" s="136" t="s"/>
      <c r="G117" s="136" t="s"/>
      <c r="H117" s="136" t="s"/>
      <c r="I117" s="136" t="s"/>
      <c r="J117" s="136" t="s"/>
      <c r="K117" s="136" t="s"/>
      <c r="L117" s="136" t="s"/>
      <c r="M117" s="136" t="s"/>
      <c r="N117" s="136" t="s"/>
      <c r="O117" s="136" t="s"/>
      <c r="P117" s="136" t="s"/>
      <c r="Q117" s="136" t="s"/>
      <c r="R117" s="136" t="s"/>
      <c r="S117" s="136" t="s"/>
      <c r="T117" s="136" t="s"/>
      <c r="U117" s="136" t="s"/>
      <c r="V117" s="136" t="s"/>
      <c r="W117" s="136" t="s"/>
      <c r="X117" s="136" t="s"/>
      <c r="Y117" s="136" t="s"/>
      <c r="Z117" s="136" t="s"/>
      <c r="AA117" s="136" t="s"/>
      <c r="AB117" s="136" t="s"/>
    </row>
    <row r="118" spans="1:28">
      <c r="A118" s="136" t="s"/>
      <c r="B118" s="136" t="s"/>
      <c r="C118" s="136" t="s"/>
      <c r="D118" s="136" t="s"/>
      <c r="E118" s="170" t="s"/>
      <c r="F118" s="136" t="s"/>
      <c r="G118" s="136" t="s"/>
      <c r="H118" s="136" t="s"/>
      <c r="I118" s="136" t="s"/>
      <c r="J118" s="136" t="s"/>
      <c r="K118" s="136" t="s"/>
      <c r="L118" s="136" t="s"/>
      <c r="M118" s="136" t="s"/>
      <c r="N118" s="136" t="s"/>
      <c r="O118" s="136" t="s"/>
      <c r="P118" s="136" t="s"/>
      <c r="Q118" s="136" t="s"/>
      <c r="R118" s="136" t="s"/>
      <c r="S118" s="136" t="s"/>
      <c r="T118" s="136" t="s"/>
      <c r="U118" s="136" t="s"/>
      <c r="V118" s="136" t="s"/>
      <c r="W118" s="136" t="s"/>
      <c r="X118" s="136" t="s"/>
      <c r="Y118" s="136" t="s"/>
      <c r="Z118" s="136" t="s"/>
      <c r="AA118" s="136" t="s"/>
      <c r="AB118" s="136" t="s"/>
    </row>
    <row r="119" spans="1:28">
      <c r="A119" s="136" t="s"/>
      <c r="B119" s="136" t="s"/>
      <c r="C119" s="136" t="s"/>
      <c r="D119" s="136" t="s"/>
      <c r="E119" s="170" t="s"/>
      <c r="F119" s="136" t="s"/>
      <c r="G119" s="136" t="s"/>
      <c r="H119" s="136" t="s"/>
      <c r="I119" s="136" t="s"/>
      <c r="J119" s="136" t="s"/>
      <c r="K119" s="136" t="s"/>
      <c r="L119" s="136" t="s"/>
      <c r="M119" s="136" t="s"/>
      <c r="N119" s="136" t="s"/>
      <c r="O119" s="136" t="s"/>
      <c r="P119" s="136" t="s"/>
      <c r="Q119" s="136" t="s"/>
      <c r="R119" s="136" t="s"/>
      <c r="S119" s="136" t="s"/>
      <c r="T119" s="136" t="s"/>
      <c r="U119" s="136" t="s"/>
      <c r="V119" s="136" t="s"/>
      <c r="W119" s="136" t="s"/>
      <c r="X119" s="136" t="s"/>
      <c r="Y119" s="136" t="s"/>
      <c r="Z119" s="136" t="s"/>
      <c r="AA119" s="136" t="s"/>
      <c r="AB119" s="136" t="s"/>
    </row>
    <row r="120" spans="1:28">
      <c r="A120" s="136" t="s"/>
      <c r="B120" s="136" t="s"/>
      <c r="C120" s="136" t="s"/>
      <c r="D120" s="136" t="s"/>
      <c r="E120" s="170" t="s"/>
      <c r="F120" s="136" t="s"/>
      <c r="G120" s="136" t="s"/>
      <c r="H120" s="136" t="s"/>
      <c r="I120" s="136" t="s"/>
      <c r="J120" s="136" t="s"/>
      <c r="K120" s="136" t="s"/>
      <c r="L120" s="136" t="s"/>
      <c r="M120" s="136" t="s"/>
      <c r="N120" s="136" t="s"/>
      <c r="O120" s="136" t="s"/>
      <c r="P120" s="136" t="s"/>
      <c r="Q120" s="136" t="s"/>
      <c r="R120" s="136" t="s"/>
      <c r="S120" s="136" t="s"/>
      <c r="T120" s="136" t="s"/>
      <c r="U120" s="136" t="s"/>
      <c r="V120" s="136" t="s"/>
      <c r="W120" s="136" t="s"/>
      <c r="X120" s="136" t="s"/>
      <c r="Y120" s="136" t="s"/>
      <c r="Z120" s="136" t="s"/>
      <c r="AA120" s="136" t="s"/>
      <c r="AB120" s="136" t="s"/>
    </row>
    <row r="121" spans="1:28">
      <c r="A121" s="136" t="s"/>
      <c r="B121" s="136" t="s"/>
      <c r="C121" s="136" t="s"/>
      <c r="D121" s="136" t="s"/>
      <c r="E121" s="170" t="s"/>
      <c r="F121" s="136" t="s"/>
      <c r="G121" s="136" t="s"/>
      <c r="H121" s="136" t="s"/>
      <c r="I121" s="136" t="s"/>
      <c r="J121" s="136" t="s"/>
      <c r="K121" s="136" t="s"/>
      <c r="L121" s="136" t="s"/>
      <c r="M121" s="136" t="s"/>
      <c r="N121" s="136" t="s"/>
      <c r="O121" s="136" t="s"/>
      <c r="P121" s="136" t="s"/>
      <c r="Q121" s="136" t="s"/>
      <c r="R121" s="136" t="s"/>
      <c r="S121" s="136" t="s"/>
      <c r="T121" s="136" t="s"/>
      <c r="U121" s="136" t="s"/>
      <c r="V121" s="136" t="s"/>
      <c r="W121" s="136" t="s"/>
      <c r="X121" s="136" t="s"/>
      <c r="Y121" s="136" t="s"/>
      <c r="Z121" s="136" t="s"/>
      <c r="AA121" s="136" t="s"/>
      <c r="AB121" s="136" t="s"/>
    </row>
    <row r="122" spans="1:28">
      <c r="A122" s="136" t="s"/>
      <c r="B122" s="136" t="s"/>
      <c r="C122" s="136" t="s"/>
      <c r="D122" s="136" t="s"/>
      <c r="E122" s="170" t="s"/>
      <c r="F122" s="136" t="s"/>
      <c r="G122" s="136" t="s"/>
      <c r="H122" s="136" t="s"/>
      <c r="I122" s="136" t="s"/>
      <c r="J122" s="136" t="s"/>
      <c r="K122" s="136" t="s"/>
      <c r="L122" s="136" t="s"/>
      <c r="M122" s="136" t="s"/>
      <c r="N122" s="136" t="s"/>
      <c r="O122" s="136" t="s"/>
      <c r="P122" s="136" t="s"/>
      <c r="Q122" s="136" t="s"/>
      <c r="R122" s="136" t="s"/>
      <c r="S122" s="136" t="s"/>
      <c r="T122" s="136" t="s"/>
      <c r="U122" s="136" t="s"/>
      <c r="V122" s="136" t="s"/>
      <c r="W122" s="136" t="s"/>
      <c r="X122" s="136" t="s"/>
      <c r="Y122" s="136" t="s"/>
      <c r="Z122" s="136" t="s"/>
      <c r="AA122" s="136" t="s"/>
      <c r="AB122" s="136" t="s"/>
    </row>
    <row r="123" spans="1:28">
      <c r="A123" s="136" t="s"/>
      <c r="B123" s="136" t="s"/>
      <c r="C123" s="136" t="s"/>
      <c r="D123" s="136" t="s"/>
      <c r="E123" s="170" t="s"/>
      <c r="F123" s="136" t="s"/>
      <c r="G123" s="136" t="s"/>
      <c r="H123" s="136" t="s"/>
      <c r="I123" s="136" t="s"/>
      <c r="J123" s="136" t="s"/>
      <c r="K123" s="136" t="s"/>
      <c r="L123" s="136" t="s"/>
      <c r="M123" s="136" t="s"/>
      <c r="N123" s="136" t="s"/>
      <c r="O123" s="136" t="s"/>
      <c r="P123" s="136" t="s"/>
      <c r="Q123" s="136" t="s"/>
      <c r="R123" s="136" t="s"/>
      <c r="S123" s="136" t="s"/>
      <c r="T123" s="136" t="s"/>
      <c r="U123" s="136" t="s"/>
      <c r="V123" s="136" t="s"/>
      <c r="W123" s="136" t="s"/>
      <c r="X123" s="136" t="s"/>
      <c r="Y123" s="136" t="s"/>
      <c r="Z123" s="136" t="s"/>
      <c r="AA123" s="136" t="s"/>
      <c r="AB123" s="136" t="s"/>
    </row>
    <row r="124" spans="1:28">
      <c r="A124" s="136" t="s"/>
      <c r="B124" s="136" t="s"/>
      <c r="C124" s="136" t="s"/>
      <c r="D124" s="136" t="s"/>
      <c r="E124" s="170" t="s"/>
      <c r="F124" s="136" t="s"/>
      <c r="G124" s="136" t="s"/>
      <c r="H124" s="136" t="s"/>
      <c r="I124" s="136" t="s"/>
      <c r="J124" s="136" t="s"/>
      <c r="K124" s="136" t="s"/>
      <c r="L124" s="136" t="s"/>
      <c r="M124" s="136" t="s"/>
      <c r="N124" s="136" t="s"/>
      <c r="O124" s="136" t="s"/>
      <c r="P124" s="136" t="s"/>
      <c r="Q124" s="136" t="s"/>
      <c r="R124" s="136" t="s"/>
      <c r="S124" s="136" t="s"/>
      <c r="T124" s="136" t="s"/>
      <c r="U124" s="136" t="s"/>
      <c r="V124" s="136" t="s"/>
      <c r="W124" s="136" t="s"/>
      <c r="X124" s="136" t="s"/>
      <c r="Y124" s="136" t="s"/>
      <c r="Z124" s="136" t="s"/>
      <c r="AA124" s="136" t="s"/>
      <c r="AB124" s="136" t="s"/>
    </row>
    <row r="125" spans="1:28">
      <c r="A125" s="136" t="s"/>
      <c r="B125" s="136" t="s"/>
      <c r="C125" s="136" t="s"/>
      <c r="D125" s="136" t="s"/>
      <c r="E125" s="170" t="s"/>
      <c r="F125" s="136" t="s"/>
      <c r="G125" s="136" t="s"/>
      <c r="H125" s="136" t="s"/>
      <c r="I125" s="136" t="s"/>
      <c r="J125" s="136" t="s"/>
      <c r="K125" s="136" t="s"/>
      <c r="L125" s="136" t="s"/>
      <c r="M125" s="136" t="s"/>
      <c r="N125" s="136" t="s"/>
      <c r="O125" s="136" t="s"/>
      <c r="P125" s="136" t="s"/>
      <c r="Q125" s="136" t="s"/>
      <c r="R125" s="136" t="s"/>
      <c r="S125" s="136" t="s"/>
      <c r="T125" s="136" t="s"/>
      <c r="U125" s="136" t="s"/>
      <c r="V125" s="136" t="s"/>
      <c r="W125" s="136" t="s"/>
      <c r="X125" s="136" t="s"/>
      <c r="Y125" s="136" t="s"/>
      <c r="Z125" s="136" t="s"/>
      <c r="AA125" s="136" t="s"/>
      <c r="AB125" s="136" t="s"/>
    </row>
    <row r="126" spans="1:28">
      <c r="A126" s="136" t="s"/>
      <c r="B126" s="136" t="s"/>
      <c r="C126" s="136" t="s"/>
      <c r="D126" s="136" t="s"/>
      <c r="E126" s="170" t="s"/>
      <c r="F126" s="136" t="s"/>
      <c r="G126" s="136" t="s"/>
      <c r="H126" s="136" t="s"/>
      <c r="I126" s="136" t="s"/>
      <c r="J126" s="136" t="s"/>
      <c r="K126" s="136" t="s"/>
      <c r="L126" s="136" t="s"/>
      <c r="M126" s="136" t="s"/>
      <c r="N126" s="136" t="s"/>
      <c r="O126" s="136" t="s"/>
      <c r="P126" s="136" t="s"/>
      <c r="Q126" s="136" t="s"/>
      <c r="R126" s="136" t="s"/>
      <c r="S126" s="136" t="s"/>
      <c r="T126" s="136" t="s"/>
      <c r="U126" s="136" t="s"/>
      <c r="V126" s="136" t="s"/>
      <c r="W126" s="136" t="s"/>
      <c r="X126" s="136" t="s"/>
      <c r="Y126" s="136" t="s"/>
      <c r="Z126" s="136" t="s"/>
      <c r="AA126" s="136" t="s"/>
      <c r="AB126" s="136" t="s"/>
    </row>
    <row r="127" spans="1:28">
      <c r="A127" s="136" t="s"/>
      <c r="B127" s="136" t="s"/>
      <c r="C127" s="136" t="s"/>
      <c r="D127" s="136" t="s"/>
      <c r="E127" s="170" t="s"/>
      <c r="F127" s="136" t="s"/>
      <c r="G127" s="136" t="s"/>
      <c r="H127" s="136" t="s"/>
      <c r="I127" s="136" t="s"/>
      <c r="J127" s="136" t="s"/>
      <c r="K127" s="136" t="s"/>
      <c r="L127" s="136" t="s"/>
      <c r="M127" s="136" t="s"/>
      <c r="N127" s="136" t="s"/>
      <c r="O127" s="136" t="s"/>
      <c r="P127" s="136" t="s"/>
      <c r="Q127" s="136" t="s"/>
      <c r="R127" s="136" t="s"/>
      <c r="S127" s="136" t="s"/>
      <c r="T127" s="136" t="s"/>
      <c r="U127" s="136" t="s"/>
      <c r="V127" s="136" t="s"/>
      <c r="W127" s="136" t="s"/>
      <c r="X127" s="136" t="s"/>
      <c r="Y127" s="136" t="s"/>
      <c r="Z127" s="136" t="s"/>
      <c r="AA127" s="136" t="s"/>
      <c r="AB127" s="136" t="s"/>
    </row>
    <row r="128" spans="1:28">
      <c r="A128" s="136" t="s"/>
      <c r="B128" s="136" t="s"/>
      <c r="C128" s="136" t="s"/>
      <c r="D128" s="136" t="s"/>
      <c r="E128" s="170" t="s"/>
      <c r="F128" s="136" t="s"/>
      <c r="G128" s="136" t="s"/>
      <c r="H128" s="136" t="s"/>
      <c r="I128" s="136" t="s"/>
      <c r="J128" s="136" t="s"/>
      <c r="K128" s="136" t="s"/>
      <c r="L128" s="136" t="s"/>
      <c r="M128" s="136" t="s"/>
      <c r="N128" s="136" t="s"/>
      <c r="O128" s="136" t="s"/>
      <c r="P128" s="136" t="s"/>
      <c r="Q128" s="136" t="s"/>
      <c r="R128" s="136" t="s"/>
      <c r="S128" s="136" t="s"/>
      <c r="T128" s="136" t="s"/>
      <c r="U128" s="136" t="s"/>
      <c r="V128" s="136" t="s"/>
      <c r="W128" s="136" t="s"/>
      <c r="X128" s="136" t="s"/>
      <c r="Y128" s="136" t="s"/>
      <c r="Z128" s="136" t="s"/>
      <c r="AA128" s="136" t="s"/>
      <c r="AB128" s="136" t="s"/>
    </row>
    <row r="129" spans="1:28">
      <c r="A129" s="136" t="s"/>
      <c r="B129" s="136" t="s"/>
      <c r="C129" s="136" t="s"/>
      <c r="D129" s="136" t="s"/>
      <c r="E129" s="170" t="s"/>
      <c r="F129" s="136" t="s"/>
      <c r="G129" s="136" t="s"/>
      <c r="H129" s="136" t="s"/>
      <c r="I129" s="136" t="s"/>
      <c r="J129" s="136" t="s"/>
      <c r="K129" s="136" t="s"/>
      <c r="L129" s="136" t="s"/>
      <c r="M129" s="136" t="s"/>
      <c r="N129" s="136" t="s"/>
      <c r="O129" s="136" t="s"/>
      <c r="P129" s="136" t="s"/>
      <c r="Q129" s="136" t="s"/>
      <c r="R129" s="136" t="s"/>
      <c r="S129" s="136" t="s"/>
      <c r="T129" s="136" t="s"/>
      <c r="U129" s="136" t="s"/>
      <c r="V129" s="136" t="s"/>
      <c r="W129" s="136" t="s"/>
      <c r="X129" s="136" t="s"/>
      <c r="Y129" s="136" t="s"/>
      <c r="Z129" s="136" t="s"/>
      <c r="AA129" s="136" t="s"/>
      <c r="AB129" s="136" t="s"/>
    </row>
    <row r="130" spans="1:28">
      <c r="A130" s="136" t="s"/>
      <c r="B130" s="136" t="s"/>
      <c r="C130" s="136" t="s"/>
      <c r="D130" s="136" t="s"/>
      <c r="E130" s="170" t="s"/>
      <c r="F130" s="136" t="s"/>
      <c r="G130" s="136" t="s"/>
      <c r="H130" s="136" t="s"/>
      <c r="I130" s="136" t="s"/>
      <c r="J130" s="136" t="s"/>
      <c r="K130" s="136" t="s"/>
      <c r="L130" s="136" t="s"/>
      <c r="M130" s="136" t="s"/>
      <c r="N130" s="136" t="s"/>
      <c r="O130" s="136" t="s"/>
      <c r="P130" s="136" t="s"/>
      <c r="Q130" s="136" t="s"/>
      <c r="R130" s="136" t="s"/>
      <c r="S130" s="136" t="s"/>
      <c r="T130" s="136" t="s"/>
      <c r="U130" s="136" t="s"/>
      <c r="V130" s="136" t="s"/>
      <c r="W130" s="136" t="s"/>
      <c r="X130" s="136" t="s"/>
      <c r="Y130" s="136" t="s"/>
      <c r="Z130" s="136" t="s"/>
      <c r="AA130" s="136" t="s"/>
      <c r="AB130" s="136" t="s"/>
    </row>
    <row r="131" spans="1:28">
      <c r="A131" s="136" t="s"/>
      <c r="B131" s="136" t="s"/>
      <c r="C131" s="136" t="s"/>
      <c r="D131" s="136" t="s"/>
      <c r="E131" s="170" t="s"/>
      <c r="F131" s="136" t="s"/>
      <c r="G131" s="136" t="s"/>
      <c r="H131" s="136" t="s"/>
      <c r="I131" s="136" t="s"/>
      <c r="J131" s="136" t="s"/>
      <c r="K131" s="136" t="s"/>
      <c r="L131" s="136" t="s"/>
      <c r="M131" s="136" t="s"/>
      <c r="N131" s="136" t="s"/>
      <c r="O131" s="136" t="s"/>
      <c r="P131" s="136" t="s"/>
      <c r="Q131" s="136" t="s"/>
      <c r="R131" s="136" t="s"/>
      <c r="S131" s="136" t="s"/>
      <c r="T131" s="136" t="s"/>
      <c r="U131" s="136" t="s"/>
      <c r="V131" s="136" t="s"/>
      <c r="W131" s="136" t="s"/>
      <c r="X131" s="136" t="s"/>
      <c r="Y131" s="136" t="s"/>
      <c r="Z131" s="136" t="s"/>
      <c r="AA131" s="136" t="s"/>
      <c r="AB131" s="136" t="s"/>
    </row>
    <row r="132" spans="1:28">
      <c r="A132" s="136" t="s"/>
      <c r="B132" s="136" t="s"/>
      <c r="C132" s="136" t="s"/>
      <c r="D132" s="136" t="s"/>
      <c r="E132" s="170" t="s"/>
      <c r="F132" s="136" t="s"/>
      <c r="G132" s="136" t="s"/>
      <c r="H132" s="136" t="s"/>
      <c r="I132" s="136" t="s"/>
      <c r="J132" s="136" t="s"/>
      <c r="K132" s="136" t="s"/>
      <c r="L132" s="136" t="s"/>
      <c r="M132" s="136" t="s"/>
      <c r="N132" s="136" t="s"/>
      <c r="O132" s="136" t="s"/>
      <c r="P132" s="136" t="s"/>
      <c r="Q132" s="136" t="s"/>
      <c r="R132" s="136" t="s"/>
      <c r="S132" s="136" t="s"/>
      <c r="T132" s="136" t="s"/>
      <c r="U132" s="136" t="s"/>
      <c r="V132" s="136" t="s"/>
      <c r="W132" s="136" t="s"/>
      <c r="X132" s="136" t="s"/>
      <c r="Y132" s="136" t="s"/>
      <c r="Z132" s="136" t="s"/>
      <c r="AA132" s="136" t="s"/>
      <c r="AB132" s="136" t="s"/>
    </row>
    <row r="133" spans="1:28">
      <c r="A133" s="136" t="s"/>
      <c r="B133" s="136" t="s"/>
      <c r="C133" s="136" t="s"/>
      <c r="D133" s="136" t="s"/>
      <c r="E133" s="170" t="s"/>
      <c r="F133" s="136" t="s"/>
      <c r="G133" s="136" t="s"/>
      <c r="H133" s="136" t="s"/>
      <c r="I133" s="136" t="s"/>
      <c r="J133" s="136" t="s"/>
      <c r="K133" s="136" t="s"/>
      <c r="L133" s="136" t="s"/>
      <c r="M133" s="136" t="s"/>
      <c r="N133" s="136" t="s"/>
      <c r="O133" s="136" t="s"/>
      <c r="P133" s="136" t="s"/>
      <c r="Q133" s="136" t="s"/>
      <c r="R133" s="136" t="s"/>
      <c r="S133" s="136" t="s"/>
      <c r="T133" s="136" t="s"/>
      <c r="U133" s="136" t="s"/>
      <c r="V133" s="136" t="s"/>
      <c r="W133" s="136" t="s"/>
      <c r="X133" s="136" t="s"/>
      <c r="Y133" s="136" t="s"/>
      <c r="Z133" s="136" t="s"/>
      <c r="AA133" s="136" t="s"/>
      <c r="AB133" s="136" t="s"/>
    </row>
    <row r="134" spans="1:28">
      <c r="A134" s="136" t="s"/>
      <c r="B134" s="136" t="s"/>
      <c r="C134" s="136" t="s"/>
      <c r="D134" s="136" t="s"/>
      <c r="E134" s="170" t="s"/>
      <c r="F134" s="136" t="s"/>
      <c r="G134" s="136" t="s"/>
      <c r="H134" s="136" t="s"/>
      <c r="I134" s="136" t="s"/>
      <c r="J134" s="136" t="s"/>
      <c r="K134" s="136" t="s"/>
      <c r="L134" s="136" t="s"/>
      <c r="M134" s="136" t="s"/>
      <c r="N134" s="136" t="s"/>
      <c r="O134" s="136" t="s"/>
      <c r="P134" s="136" t="s"/>
      <c r="Q134" s="136" t="s"/>
      <c r="R134" s="136" t="s"/>
      <c r="S134" s="136" t="s"/>
      <c r="T134" s="136" t="s"/>
      <c r="U134" s="136" t="s"/>
      <c r="V134" s="136" t="s"/>
      <c r="W134" s="136" t="s"/>
      <c r="X134" s="136" t="s"/>
      <c r="Y134" s="136" t="s"/>
      <c r="Z134" s="136" t="s"/>
      <c r="AA134" s="136" t="s"/>
      <c r="AB134" s="136" t="s"/>
    </row>
    <row r="135" spans="1:28">
      <c r="A135" s="136" t="s"/>
      <c r="B135" s="136" t="s"/>
      <c r="C135" s="136" t="s"/>
      <c r="D135" s="136" t="s"/>
      <c r="E135" s="170" t="s"/>
      <c r="F135" s="136" t="s"/>
      <c r="G135" s="136" t="s"/>
      <c r="H135" s="136" t="s"/>
      <c r="I135" s="136" t="s"/>
      <c r="J135" s="136" t="s"/>
      <c r="K135" s="136" t="s"/>
      <c r="L135" s="136" t="s"/>
      <c r="M135" s="136" t="s"/>
      <c r="N135" s="136" t="s"/>
      <c r="O135" s="136" t="s"/>
      <c r="P135" s="136" t="s"/>
      <c r="Q135" s="136" t="s"/>
      <c r="R135" s="136" t="s"/>
      <c r="S135" s="136" t="s"/>
      <c r="T135" s="136" t="s"/>
      <c r="U135" s="136" t="s"/>
      <c r="V135" s="136" t="s"/>
      <c r="W135" s="136" t="s"/>
      <c r="X135" s="136" t="s"/>
      <c r="Y135" s="136" t="s"/>
      <c r="Z135" s="136" t="s"/>
      <c r="AA135" s="136" t="s"/>
      <c r="AB135" s="136" t="s"/>
    </row>
    <row r="136" spans="1:28">
      <c r="A136" s="136" t="s"/>
      <c r="B136" s="136" t="s"/>
      <c r="C136" s="136" t="s"/>
      <c r="D136" s="136" t="s"/>
      <c r="E136" s="170" t="s"/>
      <c r="F136" s="136" t="s"/>
      <c r="G136" s="136" t="s"/>
      <c r="H136" s="136" t="s"/>
      <c r="I136" s="136" t="s"/>
      <c r="J136" s="136" t="s"/>
      <c r="K136" s="136" t="s"/>
      <c r="L136" s="136" t="s"/>
      <c r="M136" s="136" t="s"/>
      <c r="N136" s="136" t="s"/>
      <c r="O136" s="136" t="s"/>
      <c r="P136" s="136" t="s"/>
      <c r="Q136" s="136" t="s"/>
      <c r="R136" s="136" t="s"/>
      <c r="S136" s="136" t="s"/>
      <c r="T136" s="136" t="s"/>
      <c r="U136" s="136" t="s"/>
      <c r="V136" s="136" t="s"/>
      <c r="W136" s="136" t="s"/>
      <c r="X136" s="136" t="s"/>
      <c r="Y136" s="136" t="s"/>
      <c r="Z136" s="136" t="s"/>
      <c r="AA136" s="136" t="s"/>
      <c r="AB136" s="136" t="s"/>
    </row>
    <row r="137" spans="1:28">
      <c r="A137" s="136" t="s"/>
      <c r="B137" s="136" t="s"/>
      <c r="C137" s="136" t="s"/>
      <c r="D137" s="136" t="s"/>
      <c r="E137" s="170" t="s"/>
      <c r="F137" s="136" t="s"/>
      <c r="G137" s="136" t="s"/>
      <c r="H137" s="136" t="s"/>
      <c r="I137" s="136" t="s"/>
      <c r="J137" s="136" t="s"/>
      <c r="K137" s="136" t="s"/>
      <c r="L137" s="136" t="s"/>
      <c r="M137" s="136" t="s"/>
      <c r="N137" s="136" t="s"/>
      <c r="O137" s="136" t="s"/>
      <c r="P137" s="136" t="s"/>
      <c r="Q137" s="136" t="s"/>
      <c r="R137" s="136" t="s"/>
      <c r="S137" s="136" t="s"/>
      <c r="T137" s="136" t="s"/>
      <c r="U137" s="136" t="s"/>
      <c r="V137" s="136" t="s"/>
      <c r="W137" s="136" t="s"/>
      <c r="X137" s="136" t="s"/>
      <c r="Y137" s="136" t="s"/>
      <c r="Z137" s="136" t="s"/>
      <c r="AA137" s="136" t="s"/>
      <c r="AB137" s="136" t="s"/>
    </row>
    <row r="138" spans="1:28">
      <c r="A138" s="136" t="s"/>
      <c r="B138" s="136" t="s"/>
      <c r="C138" s="136" t="s"/>
      <c r="D138" s="136" t="s"/>
      <c r="E138" s="170" t="s"/>
      <c r="F138" s="136" t="s"/>
      <c r="G138" s="136" t="s"/>
      <c r="H138" s="136" t="s"/>
      <c r="I138" s="136" t="s"/>
      <c r="J138" s="136" t="s"/>
      <c r="K138" s="136" t="s"/>
      <c r="L138" s="136" t="s"/>
      <c r="M138" s="136" t="s"/>
      <c r="N138" s="136" t="s"/>
      <c r="O138" s="136" t="s"/>
      <c r="P138" s="136" t="s"/>
      <c r="Q138" s="136" t="s"/>
      <c r="R138" s="136" t="s"/>
      <c r="S138" s="136" t="s"/>
      <c r="T138" s="136" t="s"/>
      <c r="U138" s="136" t="s"/>
      <c r="V138" s="136" t="s"/>
      <c r="W138" s="136" t="s"/>
      <c r="X138" s="136" t="s"/>
      <c r="Y138" s="136" t="s"/>
      <c r="Z138" s="136" t="s"/>
      <c r="AA138" s="136" t="s"/>
      <c r="AB138" s="136" t="s"/>
    </row>
    <row r="139" spans="1:28">
      <c r="A139" s="136" t="s"/>
      <c r="B139" s="136" t="s"/>
      <c r="C139" s="136" t="s"/>
      <c r="D139" s="136" t="s"/>
      <c r="E139" s="170" t="s"/>
      <c r="F139" s="136" t="s"/>
      <c r="G139" s="136" t="s"/>
      <c r="H139" s="136" t="s"/>
      <c r="I139" s="136" t="s"/>
      <c r="J139" s="136" t="s"/>
      <c r="K139" s="136" t="s"/>
      <c r="L139" s="136" t="s"/>
      <c r="M139" s="136" t="s"/>
      <c r="N139" s="136" t="s"/>
      <c r="O139" s="136" t="s"/>
      <c r="P139" s="136" t="s"/>
      <c r="Q139" s="136" t="s"/>
      <c r="R139" s="136" t="s"/>
      <c r="S139" s="136" t="s"/>
      <c r="T139" s="136" t="s"/>
      <c r="U139" s="136" t="s"/>
      <c r="V139" s="136" t="s"/>
      <c r="W139" s="136" t="s"/>
      <c r="X139" s="136" t="s"/>
      <c r="Y139" s="136" t="s"/>
      <c r="Z139" s="136" t="s"/>
      <c r="AA139" s="136" t="s"/>
      <c r="AB139" s="136" t="s"/>
    </row>
    <row r="140" spans="1:28">
      <c r="A140" s="136" t="s"/>
      <c r="B140" s="136" t="s"/>
      <c r="C140" s="136" t="s"/>
      <c r="D140" s="136" t="s"/>
      <c r="E140" s="170" t="s"/>
      <c r="F140" s="136" t="s"/>
      <c r="G140" s="136" t="s"/>
      <c r="H140" s="136" t="s"/>
      <c r="I140" s="136" t="s"/>
      <c r="J140" s="136" t="s"/>
      <c r="K140" s="136" t="s"/>
      <c r="L140" s="136" t="s"/>
      <c r="M140" s="136" t="s"/>
      <c r="N140" s="136" t="s"/>
      <c r="O140" s="136" t="s"/>
      <c r="P140" s="136" t="s"/>
      <c r="Q140" s="136" t="s"/>
      <c r="R140" s="136" t="s"/>
      <c r="S140" s="136" t="s"/>
      <c r="T140" s="136" t="s"/>
      <c r="U140" s="136" t="s"/>
      <c r="V140" s="136" t="s"/>
      <c r="W140" s="136" t="s"/>
      <c r="X140" s="136" t="s"/>
      <c r="Y140" s="136" t="s"/>
      <c r="Z140" s="136" t="s"/>
      <c r="AA140" s="136" t="s"/>
      <c r="AB140" s="136" t="s"/>
    </row>
    <row r="141" spans="1:28">
      <c r="A141" s="136" t="s"/>
      <c r="B141" s="136" t="s"/>
      <c r="C141" s="136" t="s"/>
      <c r="D141" s="136" t="s"/>
      <c r="E141" s="170" t="s"/>
      <c r="F141" s="136" t="s"/>
      <c r="G141" s="136" t="s"/>
      <c r="H141" s="136" t="s"/>
      <c r="I141" s="136" t="s"/>
      <c r="J141" s="136" t="s"/>
      <c r="K141" s="136" t="s"/>
      <c r="L141" s="136" t="s"/>
      <c r="M141" s="136" t="s"/>
      <c r="N141" s="136" t="s"/>
      <c r="O141" s="136" t="s"/>
      <c r="P141" s="136" t="s"/>
      <c r="Q141" s="136" t="s"/>
      <c r="R141" s="136" t="s"/>
      <c r="S141" s="136" t="s"/>
      <c r="T141" s="136" t="s"/>
      <c r="U141" s="136" t="s"/>
      <c r="V141" s="136" t="s"/>
      <c r="W141" s="136" t="s"/>
      <c r="X141" s="136" t="s"/>
      <c r="Y141" s="136" t="s"/>
      <c r="Z141" s="136" t="s"/>
      <c r="AA141" s="136" t="s"/>
      <c r="AB141" s="136" t="s"/>
    </row>
    <row r="142" spans="1:28">
      <c r="A142" s="136" t="s"/>
      <c r="B142" s="136" t="s"/>
      <c r="C142" s="136" t="s"/>
      <c r="D142" s="136" t="s"/>
      <c r="E142" s="170" t="s"/>
      <c r="F142" s="136" t="s"/>
      <c r="G142" s="136" t="s"/>
      <c r="H142" s="136" t="s"/>
      <c r="I142" s="136" t="s"/>
      <c r="J142" s="136" t="s"/>
      <c r="K142" s="136" t="s"/>
      <c r="L142" s="136" t="s"/>
      <c r="M142" s="136" t="s"/>
      <c r="N142" s="136" t="s"/>
      <c r="O142" s="136" t="s"/>
      <c r="P142" s="136" t="s"/>
      <c r="Q142" s="136" t="s"/>
      <c r="R142" s="136" t="s"/>
      <c r="S142" s="136" t="s"/>
      <c r="T142" s="136" t="s"/>
      <c r="U142" s="136" t="s"/>
      <c r="V142" s="136" t="s"/>
      <c r="W142" s="136" t="s"/>
      <c r="X142" s="136" t="s"/>
      <c r="Y142" s="136" t="s"/>
      <c r="Z142" s="136" t="s"/>
      <c r="AA142" s="136" t="s"/>
      <c r="AB142" s="136" t="s"/>
    </row>
    <row r="143" spans="1:28">
      <c r="A143" s="136" t="s"/>
      <c r="B143" s="136" t="s"/>
      <c r="C143" s="136" t="s"/>
      <c r="D143" s="136" t="s"/>
      <c r="E143" s="170" t="s"/>
      <c r="F143" s="136" t="s"/>
      <c r="G143" s="136" t="s"/>
      <c r="H143" s="136" t="s"/>
      <c r="I143" s="136" t="s"/>
      <c r="J143" s="136" t="s"/>
      <c r="K143" s="136" t="s"/>
      <c r="L143" s="136" t="s"/>
      <c r="M143" s="136" t="s"/>
      <c r="N143" s="136" t="s"/>
      <c r="O143" s="136" t="s"/>
      <c r="P143" s="136" t="s"/>
      <c r="Q143" s="136" t="s"/>
      <c r="R143" s="136" t="s"/>
      <c r="S143" s="136" t="s"/>
      <c r="T143" s="136" t="s"/>
      <c r="U143" s="136" t="s"/>
      <c r="V143" s="136" t="s"/>
      <c r="W143" s="136" t="s"/>
      <c r="X143" s="136" t="s"/>
      <c r="Y143" s="136" t="s"/>
      <c r="Z143" s="136" t="s"/>
      <c r="AA143" s="136" t="s"/>
      <c r="AB143" s="136" t="s"/>
    </row>
    <row r="144" spans="1:28">
      <c r="A144" s="136" t="s"/>
      <c r="B144" s="136" t="s"/>
      <c r="C144" s="136" t="s"/>
      <c r="D144" s="136" t="s"/>
      <c r="E144" s="170" t="s"/>
      <c r="F144" s="136" t="s"/>
      <c r="G144" s="136" t="s"/>
      <c r="H144" s="136" t="s"/>
      <c r="I144" s="136" t="s"/>
      <c r="J144" s="136" t="s"/>
      <c r="K144" s="136" t="s"/>
      <c r="L144" s="136" t="s"/>
      <c r="M144" s="136" t="s"/>
      <c r="N144" s="136" t="s"/>
      <c r="O144" s="136" t="s"/>
      <c r="P144" s="136" t="s"/>
      <c r="Q144" s="136" t="s"/>
      <c r="R144" s="136" t="s"/>
      <c r="S144" s="136" t="s"/>
      <c r="T144" s="136" t="s"/>
      <c r="U144" s="136" t="s"/>
      <c r="V144" s="136" t="s"/>
      <c r="W144" s="136" t="s"/>
      <c r="X144" s="136" t="s"/>
      <c r="Y144" s="136" t="s"/>
      <c r="Z144" s="136" t="s"/>
      <c r="AA144" s="136" t="s"/>
      <c r="AB144" s="136" t="s"/>
    </row>
    <row r="145" spans="1:28">
      <c r="A145" s="136" t="s"/>
      <c r="B145" s="136" t="s"/>
      <c r="C145" s="136" t="s"/>
      <c r="D145" s="136" t="s"/>
      <c r="E145" s="170" t="s"/>
      <c r="F145" s="136" t="s"/>
      <c r="G145" s="136" t="s"/>
      <c r="H145" s="136" t="s"/>
      <c r="I145" s="136" t="s"/>
      <c r="J145" s="136" t="s"/>
      <c r="K145" s="136" t="s"/>
      <c r="L145" s="136" t="s"/>
      <c r="M145" s="136" t="s"/>
      <c r="N145" s="136" t="s"/>
      <c r="O145" s="136" t="s"/>
      <c r="P145" s="136" t="s"/>
      <c r="Q145" s="136" t="s"/>
      <c r="R145" s="136" t="s"/>
      <c r="S145" s="136" t="s"/>
      <c r="T145" s="136" t="s"/>
      <c r="U145" s="136" t="s"/>
      <c r="V145" s="136" t="s"/>
      <c r="W145" s="136" t="s"/>
      <c r="X145" s="136" t="s"/>
      <c r="Y145" s="136" t="s"/>
      <c r="Z145" s="136" t="s"/>
      <c r="AA145" s="136" t="s"/>
      <c r="AB145" s="136" t="s"/>
    </row>
    <row r="146" spans="1:28">
      <c r="A146" s="136" t="s"/>
      <c r="B146" s="136" t="s"/>
      <c r="C146" s="136" t="s"/>
      <c r="D146" s="136" t="s"/>
      <c r="E146" s="170" t="s"/>
      <c r="F146" s="136" t="s"/>
      <c r="G146" s="136" t="s"/>
      <c r="H146" s="136" t="s"/>
      <c r="I146" s="136" t="s"/>
      <c r="J146" s="136" t="s"/>
      <c r="K146" s="136" t="s"/>
      <c r="L146" s="136" t="s"/>
      <c r="M146" s="136" t="s"/>
      <c r="N146" s="136" t="s"/>
      <c r="O146" s="136" t="s"/>
      <c r="P146" s="136" t="s"/>
      <c r="Q146" s="136" t="s"/>
      <c r="R146" s="136" t="s"/>
      <c r="S146" s="136" t="s"/>
      <c r="T146" s="136" t="s"/>
      <c r="U146" s="136" t="s"/>
      <c r="V146" s="136" t="s"/>
      <c r="W146" s="136" t="s"/>
      <c r="X146" s="136" t="s"/>
      <c r="Y146" s="136" t="s"/>
      <c r="Z146" s="136" t="s"/>
      <c r="AA146" s="136" t="s"/>
      <c r="AB146" s="136" t="s"/>
    </row>
    <row r="147" spans="1:28">
      <c r="A147" s="136" t="s"/>
      <c r="B147" s="136" t="s"/>
      <c r="C147" s="136" t="s"/>
      <c r="D147" s="136" t="s"/>
      <c r="E147" s="170" t="s"/>
      <c r="F147" s="136" t="s"/>
      <c r="G147" s="136" t="s"/>
      <c r="H147" s="136" t="s"/>
      <c r="I147" s="136" t="s"/>
      <c r="J147" s="136" t="s"/>
      <c r="K147" s="136" t="s"/>
      <c r="L147" s="136" t="s"/>
      <c r="M147" s="136" t="s"/>
      <c r="N147" s="136" t="s"/>
      <c r="O147" s="136" t="s"/>
      <c r="P147" s="136" t="s"/>
      <c r="Q147" s="136" t="s"/>
      <c r="R147" s="136" t="s"/>
      <c r="S147" s="136" t="s"/>
      <c r="T147" s="136" t="s"/>
      <c r="U147" s="136" t="s"/>
      <c r="V147" s="136" t="s"/>
      <c r="W147" s="136" t="s"/>
      <c r="X147" s="136" t="s"/>
      <c r="Y147" s="136" t="s"/>
      <c r="Z147" s="136" t="s"/>
      <c r="AA147" s="136" t="s"/>
      <c r="AB147" s="136" t="s"/>
    </row>
    <row r="148" spans="1:28">
      <c r="A148" s="136" t="s"/>
      <c r="B148" s="136" t="s"/>
      <c r="C148" s="136" t="s"/>
      <c r="D148" s="136" t="s"/>
      <c r="E148" s="170" t="s"/>
      <c r="F148" s="136" t="s"/>
      <c r="G148" s="136" t="s"/>
      <c r="H148" s="136" t="s"/>
      <c r="I148" s="136" t="s"/>
      <c r="J148" s="136" t="s"/>
      <c r="K148" s="136" t="s"/>
      <c r="L148" s="136" t="s"/>
      <c r="M148" s="136" t="s"/>
      <c r="N148" s="136" t="s"/>
      <c r="O148" s="136" t="s"/>
      <c r="P148" s="136" t="s"/>
      <c r="Q148" s="136" t="s"/>
      <c r="R148" s="136" t="s"/>
      <c r="S148" s="136" t="s"/>
      <c r="T148" s="136" t="s"/>
      <c r="U148" s="136" t="s"/>
      <c r="V148" s="136" t="s"/>
      <c r="W148" s="136" t="s"/>
      <c r="X148" s="136" t="s"/>
      <c r="Y148" s="136" t="s"/>
      <c r="Z148" s="136" t="s"/>
      <c r="AA148" s="136" t="s"/>
      <c r="AB148" s="136" t="s"/>
    </row>
    <row r="149" spans="1:28">
      <c r="A149" s="136" t="s"/>
      <c r="B149" s="136" t="s"/>
      <c r="C149" s="136" t="s"/>
      <c r="D149" s="136" t="s"/>
      <c r="E149" s="170" t="s"/>
      <c r="F149" s="136" t="s"/>
      <c r="G149" s="136" t="s"/>
      <c r="H149" s="136" t="s"/>
      <c r="I149" s="136" t="s"/>
      <c r="J149" s="136" t="s"/>
      <c r="K149" s="136" t="s"/>
      <c r="L149" s="136" t="s"/>
      <c r="M149" s="136" t="s"/>
      <c r="N149" s="136" t="s"/>
      <c r="O149" s="136" t="s"/>
      <c r="P149" s="136" t="s"/>
      <c r="Q149" s="136" t="s"/>
      <c r="R149" s="136" t="s"/>
      <c r="S149" s="136" t="s"/>
      <c r="T149" s="136" t="s"/>
      <c r="U149" s="136" t="s"/>
      <c r="V149" s="136" t="s"/>
      <c r="W149" s="136" t="s"/>
      <c r="X149" s="136" t="s"/>
      <c r="Y149" s="136" t="s"/>
      <c r="Z149" s="136" t="s"/>
      <c r="AA149" s="136" t="s"/>
      <c r="AB149" s="136" t="s"/>
    </row>
    <row r="150" spans="1:28">
      <c r="A150" s="136" t="s"/>
      <c r="B150" s="136" t="s"/>
      <c r="C150" s="136" t="s"/>
      <c r="D150" s="136" t="s"/>
      <c r="E150" s="170" t="s"/>
      <c r="F150" s="136" t="s"/>
      <c r="G150" s="136" t="s"/>
      <c r="H150" s="136" t="s"/>
      <c r="I150" s="136" t="s"/>
      <c r="J150" s="136" t="s"/>
      <c r="K150" s="136" t="s"/>
      <c r="L150" s="136" t="s"/>
      <c r="M150" s="136" t="s"/>
      <c r="N150" s="136" t="s"/>
      <c r="O150" s="136" t="s"/>
      <c r="P150" s="136" t="s"/>
      <c r="Q150" s="136" t="s"/>
      <c r="R150" s="136" t="s"/>
      <c r="S150" s="136" t="s"/>
      <c r="T150" s="136" t="s"/>
      <c r="U150" s="136" t="s"/>
      <c r="V150" s="136" t="s"/>
      <c r="W150" s="136" t="s"/>
      <c r="X150" s="136" t="s"/>
      <c r="Y150" s="136" t="s"/>
      <c r="Z150" s="136" t="s"/>
      <c r="AA150" s="136" t="s"/>
      <c r="AB150" s="136" t="s"/>
    </row>
    <row r="151" spans="1:28">
      <c r="A151" s="136" t="s"/>
      <c r="B151" s="136" t="s"/>
      <c r="C151" s="136" t="s"/>
      <c r="D151" s="136" t="s"/>
      <c r="E151" s="170" t="s"/>
      <c r="F151" s="136" t="s"/>
      <c r="G151" s="136" t="s"/>
      <c r="H151" s="136" t="s"/>
      <c r="I151" s="136" t="s"/>
      <c r="J151" s="136" t="s"/>
      <c r="K151" s="136" t="s"/>
      <c r="L151" s="136" t="s"/>
      <c r="M151" s="136" t="s"/>
      <c r="N151" s="136" t="s"/>
      <c r="O151" s="136" t="s"/>
      <c r="P151" s="136" t="s"/>
      <c r="Q151" s="136" t="s"/>
      <c r="R151" s="136" t="s"/>
      <c r="S151" s="136" t="s"/>
      <c r="T151" s="136" t="s"/>
      <c r="U151" s="136" t="s"/>
      <c r="V151" s="136" t="s"/>
      <c r="W151" s="136" t="s"/>
      <c r="X151" s="136" t="s"/>
      <c r="Y151" s="136" t="s"/>
      <c r="Z151" s="136" t="s"/>
      <c r="AA151" s="136" t="s"/>
      <c r="AB151" s="136" t="s"/>
    </row>
    <row r="152" spans="1:28">
      <c r="A152" s="136" t="s"/>
      <c r="B152" s="136" t="s"/>
      <c r="C152" s="136" t="s"/>
      <c r="D152" s="136" t="s"/>
      <c r="E152" s="170" t="s"/>
      <c r="F152" s="136" t="s"/>
      <c r="G152" s="136" t="s"/>
      <c r="H152" s="136" t="s"/>
      <c r="I152" s="136" t="s"/>
      <c r="J152" s="136" t="s"/>
      <c r="K152" s="136" t="s"/>
      <c r="L152" s="136" t="s"/>
      <c r="M152" s="136" t="s"/>
      <c r="N152" s="136" t="s"/>
      <c r="O152" s="136" t="s"/>
      <c r="P152" s="136" t="s"/>
      <c r="Q152" s="136" t="s"/>
      <c r="R152" s="136" t="s"/>
      <c r="S152" s="136" t="s"/>
      <c r="T152" s="136" t="s"/>
      <c r="U152" s="136" t="s"/>
      <c r="V152" s="136" t="s"/>
      <c r="W152" s="136" t="s"/>
      <c r="X152" s="136" t="s"/>
      <c r="Y152" s="136" t="s"/>
      <c r="Z152" s="136" t="s"/>
      <c r="AA152" s="136" t="s"/>
      <c r="AB152" s="136" t="s"/>
    </row>
    <row r="153" spans="1:28">
      <c r="A153" s="136" t="s"/>
      <c r="B153" s="136" t="s"/>
      <c r="C153" s="136" t="s"/>
      <c r="D153" s="136" t="s"/>
      <c r="E153" s="170" t="s"/>
      <c r="F153" s="136" t="s"/>
      <c r="G153" s="136" t="s"/>
      <c r="H153" s="136" t="s"/>
      <c r="I153" s="136" t="s"/>
      <c r="J153" s="136" t="s"/>
      <c r="K153" s="136" t="s"/>
      <c r="L153" s="136" t="s"/>
      <c r="M153" s="136" t="s"/>
      <c r="N153" s="136" t="s"/>
      <c r="O153" s="136" t="s"/>
      <c r="P153" s="136" t="s"/>
      <c r="Q153" s="136" t="s"/>
      <c r="R153" s="136" t="s"/>
      <c r="S153" s="136" t="s"/>
      <c r="T153" s="136" t="s"/>
      <c r="U153" s="136" t="s"/>
      <c r="V153" s="136" t="s"/>
      <c r="W153" s="136" t="s"/>
      <c r="X153" s="136" t="s"/>
      <c r="Y153" s="136" t="s"/>
      <c r="Z153" s="136" t="s"/>
      <c r="AA153" s="136" t="s"/>
      <c r="AB153" s="136" t="s"/>
    </row>
    <row r="154" spans="1:28">
      <c r="A154" s="136" t="s"/>
      <c r="B154" s="136" t="s"/>
      <c r="C154" s="136" t="s"/>
      <c r="D154" s="136" t="s"/>
      <c r="E154" s="170" t="s"/>
      <c r="F154" s="136" t="s"/>
      <c r="G154" s="136" t="s"/>
      <c r="H154" s="136" t="s"/>
      <c r="I154" s="136" t="s"/>
      <c r="J154" s="136" t="s"/>
      <c r="K154" s="136" t="s"/>
      <c r="L154" s="136" t="s"/>
      <c r="M154" s="136" t="s"/>
      <c r="N154" s="136" t="s"/>
      <c r="O154" s="136" t="s"/>
      <c r="P154" s="136" t="s"/>
      <c r="Q154" s="136" t="s"/>
      <c r="R154" s="136" t="s"/>
      <c r="S154" s="136" t="s"/>
      <c r="T154" s="136" t="s"/>
      <c r="U154" s="136" t="s"/>
      <c r="V154" s="136" t="s"/>
      <c r="W154" s="136" t="s"/>
      <c r="X154" s="136" t="s"/>
      <c r="Y154" s="136" t="s"/>
      <c r="Z154" s="136" t="s"/>
      <c r="AA154" s="136" t="s"/>
      <c r="AB154" s="136" t="s"/>
    </row>
    <row r="155" spans="1:28">
      <c r="A155" s="136" t="s"/>
      <c r="B155" s="136" t="s"/>
      <c r="C155" s="136" t="s"/>
      <c r="D155" s="136" t="s"/>
      <c r="E155" s="170" t="s"/>
      <c r="F155" s="136" t="s"/>
      <c r="G155" s="136" t="s"/>
      <c r="H155" s="136" t="s"/>
      <c r="I155" s="136" t="s"/>
      <c r="J155" s="136" t="s"/>
      <c r="K155" s="136" t="s"/>
      <c r="L155" s="136" t="s"/>
      <c r="M155" s="136" t="s"/>
      <c r="N155" s="136" t="s"/>
      <c r="O155" s="136" t="s"/>
      <c r="P155" s="136" t="s"/>
      <c r="Q155" s="136" t="s"/>
      <c r="R155" s="136" t="s"/>
      <c r="S155" s="136" t="s"/>
      <c r="T155" s="136" t="s"/>
      <c r="U155" s="136" t="s"/>
      <c r="V155" s="136" t="s"/>
      <c r="W155" s="136" t="s"/>
      <c r="X155" s="136" t="s"/>
      <c r="Y155" s="136" t="s"/>
      <c r="Z155" s="136" t="s"/>
      <c r="AA155" s="136" t="s"/>
      <c r="AB155" s="136" t="s"/>
    </row>
    <row r="156" spans="1:28">
      <c r="A156" s="136" t="s"/>
      <c r="B156" s="136" t="s"/>
      <c r="C156" s="136" t="s"/>
      <c r="D156" s="136" t="s"/>
      <c r="E156" s="170" t="s"/>
      <c r="F156" s="136" t="s"/>
      <c r="G156" s="136" t="s"/>
      <c r="H156" s="136" t="s"/>
      <c r="I156" s="136" t="s"/>
      <c r="J156" s="136" t="s"/>
      <c r="K156" s="136" t="s"/>
      <c r="L156" s="136" t="s"/>
      <c r="M156" s="136" t="s"/>
      <c r="N156" s="136" t="s"/>
      <c r="O156" s="136" t="s"/>
      <c r="P156" s="136" t="s"/>
      <c r="Q156" s="136" t="s"/>
      <c r="R156" s="136" t="s"/>
      <c r="S156" s="136" t="s"/>
      <c r="T156" s="136" t="s"/>
      <c r="U156" s="136" t="s"/>
      <c r="V156" s="136" t="s"/>
      <c r="W156" s="136" t="s"/>
      <c r="X156" s="136" t="s"/>
      <c r="Y156" s="136" t="s"/>
      <c r="Z156" s="136" t="s"/>
      <c r="AA156" s="136" t="s"/>
      <c r="AB156" s="136" t="s"/>
    </row>
    <row r="157" spans="1:28">
      <c r="A157" s="136" t="s"/>
      <c r="B157" s="136" t="s"/>
      <c r="C157" s="136" t="s"/>
      <c r="D157" s="136" t="s"/>
      <c r="E157" s="170" t="s"/>
      <c r="F157" s="136" t="s"/>
      <c r="G157" s="136" t="s"/>
      <c r="H157" s="136" t="s"/>
      <c r="I157" s="136" t="s"/>
      <c r="J157" s="136" t="s"/>
      <c r="K157" s="136" t="s"/>
      <c r="L157" s="136" t="s"/>
      <c r="M157" s="136" t="s"/>
      <c r="N157" s="136" t="s"/>
      <c r="O157" s="136" t="s"/>
      <c r="P157" s="136" t="s"/>
      <c r="Q157" s="136" t="s"/>
      <c r="R157" s="136" t="s"/>
      <c r="S157" s="136" t="s"/>
      <c r="T157" s="136" t="s"/>
      <c r="U157" s="136" t="s"/>
      <c r="V157" s="136" t="s"/>
      <c r="W157" s="136" t="s"/>
      <c r="X157" s="136" t="s"/>
      <c r="Y157" s="136" t="s"/>
      <c r="Z157" s="136" t="s"/>
      <c r="AA157" s="136" t="s"/>
      <c r="AB157" s="136" t="s"/>
    </row>
    <row r="158" spans="1:28">
      <c r="A158" s="136" t="s"/>
      <c r="B158" s="136" t="s"/>
      <c r="C158" s="136" t="s"/>
      <c r="D158" s="136" t="s"/>
      <c r="E158" s="170" t="s"/>
      <c r="F158" s="136" t="s"/>
      <c r="G158" s="136" t="s"/>
      <c r="H158" s="136" t="s"/>
      <c r="I158" s="136" t="s"/>
      <c r="J158" s="136" t="s"/>
      <c r="K158" s="136" t="s"/>
      <c r="L158" s="136" t="s"/>
      <c r="M158" s="136" t="s"/>
      <c r="N158" s="136" t="s"/>
      <c r="O158" s="136" t="s"/>
      <c r="P158" s="136" t="s"/>
      <c r="Q158" s="136" t="s"/>
      <c r="R158" s="136" t="s"/>
      <c r="S158" s="136" t="s"/>
      <c r="T158" s="136" t="s"/>
      <c r="U158" s="136" t="s"/>
      <c r="V158" s="136" t="s"/>
      <c r="W158" s="136" t="s"/>
      <c r="X158" s="136" t="s"/>
      <c r="Y158" s="136" t="s"/>
      <c r="Z158" s="136" t="s"/>
      <c r="AA158" s="136" t="s"/>
      <c r="AB158" s="136" t="s"/>
    </row>
    <row r="159" spans="1:28">
      <c r="A159" s="136" t="s"/>
      <c r="B159" s="136" t="s"/>
      <c r="C159" s="136" t="s"/>
      <c r="D159" s="136" t="s"/>
      <c r="E159" s="170" t="s"/>
      <c r="F159" s="136" t="s"/>
      <c r="G159" s="136" t="s"/>
      <c r="H159" s="136" t="s"/>
      <c r="I159" s="136" t="s"/>
      <c r="J159" s="136" t="s"/>
      <c r="K159" s="136" t="s"/>
      <c r="L159" s="136" t="s"/>
      <c r="M159" s="136" t="s"/>
      <c r="N159" s="136" t="s"/>
      <c r="O159" s="136" t="s"/>
      <c r="P159" s="136" t="s"/>
      <c r="Q159" s="136" t="s"/>
      <c r="R159" s="136" t="s"/>
      <c r="S159" s="136" t="s"/>
      <c r="T159" s="136" t="s"/>
      <c r="U159" s="136" t="s"/>
      <c r="V159" s="136" t="s"/>
      <c r="W159" s="136" t="s"/>
      <c r="X159" s="136" t="s"/>
      <c r="Y159" s="136" t="s"/>
      <c r="Z159" s="136" t="s"/>
      <c r="AA159" s="136" t="s"/>
      <c r="AB159" s="136" t="s"/>
    </row>
    <row r="160" spans="1:28">
      <c r="A160" s="136" t="s"/>
      <c r="B160" s="136" t="s"/>
      <c r="C160" s="136" t="s"/>
      <c r="D160" s="136" t="s"/>
      <c r="E160" s="170" t="s"/>
      <c r="F160" s="136" t="s"/>
      <c r="G160" s="136" t="s"/>
      <c r="H160" s="136" t="s"/>
      <c r="I160" s="136" t="s"/>
      <c r="J160" s="136" t="s"/>
      <c r="K160" s="136" t="s"/>
      <c r="L160" s="136" t="s"/>
      <c r="M160" s="136" t="s"/>
      <c r="N160" s="136" t="s"/>
      <c r="O160" s="136" t="s"/>
      <c r="P160" s="136" t="s"/>
      <c r="Q160" s="136" t="s"/>
      <c r="R160" s="136" t="s"/>
      <c r="S160" s="136" t="s"/>
      <c r="T160" s="136" t="s"/>
      <c r="U160" s="136" t="s"/>
      <c r="V160" s="136" t="s"/>
      <c r="W160" s="136" t="s"/>
      <c r="X160" s="136" t="s"/>
      <c r="Y160" s="136" t="s"/>
      <c r="Z160" s="136" t="s"/>
      <c r="AA160" s="136" t="s"/>
      <c r="AB160" s="136" t="s"/>
    </row>
    <row r="161" spans="1:28">
      <c r="A161" s="136" t="s"/>
      <c r="B161" s="136" t="s"/>
      <c r="C161" s="136" t="s"/>
      <c r="D161" s="136" t="s"/>
      <c r="E161" s="170" t="s"/>
      <c r="F161" s="136" t="s"/>
      <c r="G161" s="136" t="s"/>
      <c r="H161" s="136" t="s"/>
      <c r="I161" s="136" t="s"/>
      <c r="J161" s="136" t="s"/>
      <c r="K161" s="136" t="s"/>
      <c r="L161" s="136" t="s"/>
      <c r="M161" s="136" t="s"/>
      <c r="N161" s="136" t="s"/>
      <c r="O161" s="136" t="s"/>
      <c r="P161" s="136" t="s"/>
      <c r="Q161" s="136" t="s"/>
      <c r="R161" s="136" t="s"/>
      <c r="S161" s="136" t="s"/>
      <c r="T161" s="136" t="s"/>
      <c r="U161" s="136" t="s"/>
      <c r="V161" s="136" t="s"/>
      <c r="W161" s="136" t="s"/>
      <c r="X161" s="136" t="s"/>
      <c r="Y161" s="136" t="s"/>
      <c r="Z161" s="136" t="s"/>
      <c r="AA161" s="136" t="s"/>
      <c r="AB161" s="136" t="s"/>
    </row>
    <row r="162" spans="1:28">
      <c r="A162" s="136" t="s"/>
      <c r="B162" s="136" t="s"/>
      <c r="C162" s="136" t="s"/>
      <c r="D162" s="136" t="s"/>
      <c r="E162" s="170" t="s"/>
      <c r="F162" s="136" t="s"/>
      <c r="G162" s="136" t="s"/>
      <c r="H162" s="136" t="s"/>
      <c r="I162" s="136" t="s"/>
      <c r="J162" s="136" t="s"/>
      <c r="K162" s="136" t="s"/>
      <c r="L162" s="136" t="s"/>
      <c r="M162" s="136" t="s"/>
      <c r="N162" s="136" t="s"/>
      <c r="O162" s="136" t="s"/>
      <c r="P162" s="136" t="s"/>
      <c r="Q162" s="136" t="s"/>
      <c r="R162" s="136" t="s"/>
      <c r="S162" s="136" t="s"/>
      <c r="T162" s="136" t="s"/>
      <c r="U162" s="136" t="s"/>
      <c r="V162" s="136" t="s"/>
      <c r="W162" s="136" t="s"/>
      <c r="X162" s="136" t="s"/>
      <c r="Y162" s="136" t="s"/>
      <c r="Z162" s="136" t="s"/>
      <c r="AA162" s="136" t="s"/>
      <c r="AB162" s="136" t="s"/>
    </row>
    <row r="163" spans="1:28">
      <c r="A163" s="136" t="s"/>
      <c r="B163" s="136" t="s"/>
      <c r="C163" s="136" t="s"/>
      <c r="D163" s="136" t="s"/>
      <c r="E163" s="170" t="s"/>
      <c r="F163" s="136" t="s"/>
      <c r="G163" s="136" t="s"/>
      <c r="H163" s="136" t="s"/>
      <c r="I163" s="136" t="s"/>
      <c r="J163" s="136" t="s"/>
      <c r="K163" s="136" t="s"/>
      <c r="L163" s="136" t="s"/>
      <c r="M163" s="136" t="s"/>
      <c r="N163" s="136" t="s"/>
      <c r="O163" s="136" t="s"/>
      <c r="P163" s="136" t="s"/>
      <c r="Q163" s="136" t="s"/>
      <c r="R163" s="136" t="s"/>
      <c r="S163" s="136" t="s"/>
      <c r="T163" s="136" t="s"/>
      <c r="U163" s="136" t="s"/>
      <c r="V163" s="136" t="s"/>
      <c r="W163" s="136" t="s"/>
      <c r="X163" s="136" t="s"/>
      <c r="Y163" s="136" t="s"/>
      <c r="Z163" s="136" t="s"/>
      <c r="AA163" s="136" t="s"/>
      <c r="AB163" s="136" t="s"/>
    </row>
    <row r="164" spans="1:28">
      <c r="A164" s="136" t="s"/>
      <c r="B164" s="136" t="s"/>
      <c r="C164" s="136" t="s"/>
      <c r="D164" s="136" t="s"/>
      <c r="E164" s="170" t="s"/>
      <c r="F164" s="136" t="s"/>
      <c r="G164" s="136" t="s"/>
      <c r="H164" s="136" t="s"/>
      <c r="I164" s="136" t="s"/>
      <c r="J164" s="136" t="s"/>
      <c r="K164" s="136" t="s"/>
      <c r="L164" s="136" t="s"/>
      <c r="M164" s="136" t="s"/>
      <c r="N164" s="136" t="s"/>
      <c r="O164" s="136" t="s"/>
      <c r="P164" s="136" t="s"/>
      <c r="Q164" s="136" t="s"/>
      <c r="R164" s="136" t="s"/>
      <c r="S164" s="136" t="s"/>
      <c r="T164" s="136" t="s"/>
      <c r="U164" s="136" t="s"/>
      <c r="V164" s="136" t="s"/>
      <c r="W164" s="136" t="s"/>
      <c r="X164" s="136" t="s"/>
      <c r="Y164" s="136" t="s"/>
      <c r="Z164" s="136" t="s"/>
      <c r="AA164" s="136" t="s"/>
      <c r="AB164" s="136" t="s"/>
    </row>
    <row r="165" spans="1:28">
      <c r="A165" s="136" t="s"/>
      <c r="B165" s="136" t="s"/>
      <c r="C165" s="136" t="s"/>
      <c r="D165" s="136" t="s"/>
      <c r="E165" s="170" t="s"/>
      <c r="F165" s="136" t="s"/>
      <c r="G165" s="136" t="s"/>
      <c r="H165" s="136" t="s"/>
      <c r="I165" s="136" t="s"/>
      <c r="J165" s="136" t="s"/>
      <c r="K165" s="136" t="s"/>
      <c r="L165" s="136" t="s"/>
      <c r="M165" s="136" t="s"/>
      <c r="N165" s="136" t="s"/>
      <c r="O165" s="136" t="s"/>
      <c r="P165" s="136" t="s"/>
      <c r="Q165" s="136" t="s"/>
      <c r="R165" s="136" t="s"/>
      <c r="S165" s="136" t="s"/>
      <c r="T165" s="136" t="s"/>
      <c r="U165" s="136" t="s"/>
      <c r="V165" s="136" t="s"/>
      <c r="W165" s="136" t="s"/>
      <c r="X165" s="136" t="s"/>
      <c r="Y165" s="136" t="s"/>
      <c r="Z165" s="136" t="s"/>
      <c r="AA165" s="136" t="s"/>
      <c r="AB165" s="136" t="s"/>
    </row>
    <row r="166" spans="1:28">
      <c r="A166" s="136" t="s"/>
      <c r="B166" s="136" t="s"/>
      <c r="C166" s="136" t="s"/>
      <c r="D166" s="136" t="s"/>
      <c r="E166" s="170" t="s"/>
      <c r="F166" s="136" t="s"/>
      <c r="G166" s="136" t="s"/>
      <c r="H166" s="136" t="s"/>
      <c r="I166" s="136" t="s"/>
      <c r="J166" s="136" t="s"/>
      <c r="K166" s="136" t="s"/>
      <c r="L166" s="136" t="s"/>
      <c r="M166" s="136" t="s"/>
      <c r="N166" s="136" t="s"/>
      <c r="O166" s="136" t="s"/>
      <c r="P166" s="136" t="s"/>
      <c r="Q166" s="136" t="s"/>
      <c r="R166" s="136" t="s"/>
      <c r="S166" s="136" t="s"/>
      <c r="T166" s="136" t="s"/>
      <c r="U166" s="136" t="s"/>
      <c r="V166" s="136" t="s"/>
      <c r="W166" s="136" t="s"/>
      <c r="X166" s="136" t="s"/>
      <c r="Y166" s="136" t="s"/>
      <c r="Z166" s="136" t="s"/>
      <c r="AA166" s="136" t="s"/>
      <c r="AB166" s="136" t="s"/>
    </row>
    <row r="167" spans="1:28">
      <c r="A167" s="136" t="s"/>
      <c r="B167" s="136" t="s"/>
      <c r="C167" s="136" t="s"/>
      <c r="D167" s="136" t="s"/>
      <c r="E167" s="170" t="s"/>
      <c r="F167" s="136" t="s"/>
      <c r="G167" s="136" t="s"/>
      <c r="H167" s="136" t="s"/>
      <c r="I167" s="136" t="s"/>
      <c r="J167" s="136" t="s"/>
      <c r="K167" s="136" t="s"/>
      <c r="L167" s="136" t="s"/>
      <c r="M167" s="136" t="s"/>
      <c r="N167" s="136" t="s"/>
      <c r="O167" s="136" t="s"/>
      <c r="P167" s="136" t="s"/>
      <c r="Q167" s="136" t="s"/>
      <c r="R167" s="136" t="s"/>
      <c r="S167" s="136" t="s"/>
      <c r="T167" s="136" t="s"/>
      <c r="U167" s="136" t="s"/>
      <c r="V167" s="136" t="s"/>
      <c r="W167" s="136" t="s"/>
      <c r="X167" s="136" t="s"/>
      <c r="Y167" s="136" t="s"/>
      <c r="Z167" s="136" t="s"/>
      <c r="AA167" s="136" t="s"/>
      <c r="AB167" s="136" t="s"/>
    </row>
    <row r="168" spans="1:28">
      <c r="A168" s="136" t="s"/>
      <c r="B168" s="136" t="s"/>
      <c r="C168" s="136" t="s"/>
      <c r="D168" s="136" t="s"/>
      <c r="E168" s="170" t="s"/>
      <c r="F168" s="136" t="s"/>
      <c r="G168" s="136" t="s"/>
      <c r="H168" s="136" t="s"/>
      <c r="I168" s="136" t="s"/>
      <c r="J168" s="136" t="s"/>
      <c r="K168" s="136" t="s"/>
      <c r="L168" s="136" t="s"/>
      <c r="M168" s="136" t="s"/>
      <c r="N168" s="136" t="s"/>
      <c r="O168" s="136" t="s"/>
      <c r="P168" s="136" t="s"/>
      <c r="Q168" s="136" t="s"/>
      <c r="R168" s="136" t="s"/>
      <c r="S168" s="136" t="s"/>
      <c r="T168" s="136" t="s"/>
      <c r="U168" s="136" t="s"/>
      <c r="V168" s="136" t="s"/>
      <c r="W168" s="136" t="s"/>
      <c r="X168" s="136" t="s"/>
      <c r="Y168" s="136" t="s"/>
      <c r="Z168" s="136" t="s"/>
      <c r="AA168" s="136" t="s"/>
      <c r="AB168" s="136" t="s"/>
    </row>
    <row r="169" spans="1:28">
      <c r="A169" s="136" t="s"/>
      <c r="B169" s="136" t="s"/>
      <c r="C169" s="136" t="s"/>
      <c r="D169" s="136" t="s"/>
      <c r="E169" s="170" t="s"/>
      <c r="F169" s="136" t="s"/>
      <c r="G169" s="136" t="s"/>
      <c r="H169" s="136" t="s"/>
      <c r="I169" s="136" t="s"/>
      <c r="J169" s="136" t="s"/>
      <c r="K169" s="136" t="s"/>
      <c r="L169" s="136" t="s"/>
      <c r="M169" s="136" t="s"/>
      <c r="N169" s="136" t="s"/>
      <c r="O169" s="136" t="s"/>
      <c r="P169" s="136" t="s"/>
      <c r="Q169" s="136" t="s"/>
      <c r="R169" s="136" t="s"/>
      <c r="S169" s="136" t="s"/>
      <c r="T169" s="136" t="s"/>
      <c r="U169" s="136" t="s"/>
      <c r="V169" s="136" t="s"/>
      <c r="W169" s="136" t="s"/>
      <c r="X169" s="136" t="s"/>
      <c r="Y169" s="136" t="s"/>
      <c r="Z169" s="136" t="s"/>
      <c r="AA169" s="136" t="s"/>
      <c r="AB169" s="136" t="s"/>
    </row>
    <row r="170" spans="1:28">
      <c r="A170" s="136" t="s"/>
      <c r="B170" s="136" t="s"/>
      <c r="C170" s="136" t="s"/>
      <c r="D170" s="136" t="s"/>
      <c r="E170" s="170" t="s"/>
      <c r="F170" s="136" t="s"/>
      <c r="G170" s="136" t="s"/>
      <c r="H170" s="136" t="s"/>
      <c r="I170" s="136" t="s"/>
      <c r="J170" s="136" t="s"/>
      <c r="K170" s="136" t="s"/>
      <c r="L170" s="136" t="s"/>
      <c r="M170" s="136" t="s"/>
      <c r="N170" s="136" t="s"/>
      <c r="O170" s="136" t="s"/>
      <c r="P170" s="136" t="s"/>
      <c r="Q170" s="136" t="s"/>
      <c r="R170" s="136" t="s"/>
      <c r="S170" s="136" t="s"/>
      <c r="T170" s="136" t="s"/>
      <c r="U170" s="136" t="s"/>
      <c r="V170" s="136" t="s"/>
      <c r="W170" s="136" t="s"/>
      <c r="X170" s="136" t="s"/>
      <c r="Y170" s="136" t="s"/>
      <c r="Z170" s="136" t="s"/>
      <c r="AA170" s="136" t="s"/>
      <c r="AB170" s="136" t="s"/>
    </row>
    <row r="171" spans="1:28">
      <c r="A171" s="136" t="s"/>
      <c r="B171" s="136" t="s"/>
      <c r="C171" s="136" t="s"/>
      <c r="D171" s="136" t="s"/>
      <c r="E171" s="170" t="s"/>
      <c r="F171" s="136" t="s"/>
      <c r="G171" s="136" t="s"/>
      <c r="H171" s="136" t="s"/>
      <c r="I171" s="136" t="s"/>
      <c r="J171" s="136" t="s"/>
      <c r="K171" s="136" t="s"/>
      <c r="L171" s="136" t="s"/>
      <c r="M171" s="136" t="s"/>
      <c r="N171" s="136" t="s"/>
      <c r="O171" s="136" t="s"/>
      <c r="P171" s="136" t="s"/>
      <c r="Q171" s="136" t="s"/>
      <c r="R171" s="136" t="s"/>
      <c r="S171" s="136" t="s"/>
      <c r="T171" s="136" t="s"/>
      <c r="U171" s="136" t="s"/>
      <c r="V171" s="136" t="s"/>
      <c r="W171" s="136" t="s"/>
      <c r="X171" s="136" t="s"/>
      <c r="Y171" s="136" t="s"/>
      <c r="Z171" s="136" t="s"/>
      <c r="AA171" s="136" t="s"/>
      <c r="AB171" s="136" t="s"/>
    </row>
    <row r="172" spans="1:28">
      <c r="A172" s="136" t="s"/>
      <c r="B172" s="136" t="s"/>
      <c r="C172" s="136" t="s"/>
      <c r="D172" s="136" t="s"/>
      <c r="E172" s="170" t="s"/>
      <c r="F172" s="136" t="s"/>
      <c r="G172" s="136" t="s"/>
      <c r="H172" s="136" t="s"/>
      <c r="I172" s="136" t="s"/>
      <c r="J172" s="136" t="s"/>
      <c r="K172" s="136" t="s"/>
      <c r="L172" s="136" t="s"/>
      <c r="M172" s="136" t="s"/>
      <c r="N172" s="136" t="s"/>
      <c r="O172" s="136" t="s"/>
      <c r="P172" s="136" t="s"/>
      <c r="Q172" s="136" t="s"/>
      <c r="R172" s="136" t="s"/>
      <c r="S172" s="136" t="s"/>
      <c r="T172" s="136" t="s"/>
      <c r="U172" s="136" t="s"/>
      <c r="V172" s="136" t="s"/>
      <c r="W172" s="136" t="s"/>
      <c r="X172" s="136" t="s"/>
      <c r="Y172" s="136" t="s"/>
      <c r="Z172" s="136" t="s"/>
      <c r="AA172" s="136" t="s"/>
      <c r="AB172" s="136" t="s"/>
    </row>
    <row r="173" spans="1:28">
      <c r="A173" s="136" t="s"/>
      <c r="B173" s="136" t="s"/>
      <c r="C173" s="136" t="s"/>
      <c r="D173" s="136" t="s"/>
      <c r="E173" s="170" t="s"/>
      <c r="F173" s="136" t="s"/>
      <c r="G173" s="136" t="s"/>
      <c r="H173" s="136" t="s"/>
      <c r="I173" s="136" t="s"/>
      <c r="J173" s="136" t="s"/>
      <c r="K173" s="136" t="s"/>
      <c r="L173" s="136" t="s"/>
      <c r="M173" s="136" t="s"/>
      <c r="N173" s="136" t="s"/>
      <c r="O173" s="136" t="s"/>
      <c r="P173" s="136" t="s"/>
      <c r="Q173" s="136" t="s"/>
      <c r="R173" s="136" t="s"/>
      <c r="S173" s="136" t="s"/>
      <c r="T173" s="136" t="s"/>
      <c r="U173" s="136" t="s"/>
      <c r="V173" s="136" t="s"/>
      <c r="W173" s="136" t="s"/>
      <c r="X173" s="136" t="s"/>
      <c r="Y173" s="136" t="s"/>
      <c r="Z173" s="136" t="s"/>
      <c r="AA173" s="136" t="s"/>
      <c r="AB173" s="136" t="s"/>
    </row>
    <row r="174" spans="1:28">
      <c r="A174" s="136" t="s"/>
      <c r="B174" s="136" t="s"/>
      <c r="C174" s="136" t="s"/>
      <c r="D174" s="136" t="s"/>
      <c r="E174" s="170" t="s"/>
      <c r="F174" s="136" t="s"/>
      <c r="G174" s="136" t="s"/>
      <c r="H174" s="136" t="s"/>
      <c r="I174" s="136" t="s"/>
      <c r="J174" s="136" t="s"/>
      <c r="K174" s="136" t="s"/>
      <c r="L174" s="136" t="s"/>
      <c r="M174" s="136" t="s"/>
      <c r="N174" s="136" t="s"/>
      <c r="O174" s="136" t="s"/>
      <c r="P174" s="136" t="s"/>
      <c r="Q174" s="136" t="s"/>
      <c r="R174" s="136" t="s"/>
      <c r="S174" s="136" t="s"/>
      <c r="T174" s="136" t="s"/>
      <c r="U174" s="136" t="s"/>
      <c r="V174" s="136" t="s"/>
      <c r="W174" s="136" t="s"/>
      <c r="X174" s="136" t="s"/>
      <c r="Y174" s="136" t="s"/>
      <c r="Z174" s="136" t="s"/>
      <c r="AA174" s="136" t="s"/>
      <c r="AB174" s="136" t="s"/>
    </row>
    <row r="175" spans="1:28">
      <c r="A175" s="136" t="s"/>
      <c r="B175" s="136" t="s"/>
      <c r="C175" s="136" t="s"/>
      <c r="D175" s="136" t="s"/>
      <c r="E175" s="170" t="s"/>
      <c r="F175" s="136" t="s"/>
      <c r="G175" s="136" t="s"/>
      <c r="H175" s="136" t="s"/>
      <c r="I175" s="136" t="s"/>
      <c r="J175" s="136" t="s"/>
      <c r="K175" s="136" t="s"/>
      <c r="L175" s="136" t="s"/>
      <c r="M175" s="136" t="s"/>
      <c r="N175" s="136" t="s"/>
      <c r="O175" s="136" t="s"/>
      <c r="P175" s="136" t="s"/>
      <c r="Q175" s="136" t="s"/>
      <c r="R175" s="136" t="s"/>
      <c r="S175" s="136" t="s"/>
      <c r="T175" s="136" t="s"/>
      <c r="U175" s="136" t="s"/>
      <c r="V175" s="136" t="s"/>
      <c r="W175" s="136" t="s"/>
      <c r="X175" s="136" t="s"/>
      <c r="Y175" s="136" t="s"/>
      <c r="Z175" s="136" t="s"/>
      <c r="AA175" s="136" t="s"/>
      <c r="AB175" s="136" t="s"/>
    </row>
    <row r="176" spans="1:28">
      <c r="A176" s="136" t="s"/>
      <c r="B176" s="136" t="s"/>
      <c r="C176" s="136" t="s"/>
      <c r="D176" s="136" t="s"/>
      <c r="E176" s="170" t="s"/>
      <c r="F176" s="136" t="s"/>
      <c r="G176" s="136" t="s"/>
      <c r="H176" s="136" t="s"/>
      <c r="I176" s="136" t="s"/>
      <c r="J176" s="136" t="s"/>
      <c r="K176" s="136" t="s"/>
      <c r="L176" s="136" t="s"/>
      <c r="M176" s="136" t="s"/>
      <c r="N176" s="136" t="s"/>
      <c r="O176" s="136" t="s"/>
      <c r="P176" s="136" t="s"/>
      <c r="Q176" s="136" t="s"/>
      <c r="R176" s="136" t="s"/>
      <c r="S176" s="136" t="s"/>
      <c r="T176" s="136" t="s"/>
      <c r="U176" s="136" t="s"/>
      <c r="V176" s="136" t="s"/>
      <c r="W176" s="136" t="s"/>
      <c r="X176" s="136" t="s"/>
      <c r="Y176" s="136" t="s"/>
      <c r="Z176" s="136" t="s"/>
      <c r="AA176" s="136" t="s"/>
      <c r="AB176" s="136" t="s"/>
    </row>
    <row r="177" spans="1:28">
      <c r="A177" s="136" t="s"/>
      <c r="B177" s="136" t="s"/>
      <c r="C177" s="136" t="s"/>
      <c r="D177" s="136" t="s"/>
      <c r="E177" s="170" t="s"/>
      <c r="F177" s="136" t="s"/>
      <c r="G177" s="136" t="s"/>
      <c r="H177" s="136" t="s"/>
      <c r="I177" s="136" t="s"/>
      <c r="J177" s="136" t="s"/>
      <c r="K177" s="136" t="s"/>
      <c r="L177" s="136" t="s"/>
      <c r="M177" s="136" t="s"/>
      <c r="N177" s="136" t="s"/>
      <c r="O177" s="136" t="s"/>
      <c r="P177" s="136" t="s"/>
      <c r="Q177" s="136" t="s"/>
      <c r="R177" s="136" t="s"/>
      <c r="S177" s="136" t="s"/>
      <c r="T177" s="136" t="s"/>
      <c r="U177" s="136" t="s"/>
      <c r="V177" s="136" t="s"/>
      <c r="W177" s="136" t="s"/>
      <c r="X177" s="136" t="s"/>
      <c r="Y177" s="136" t="s"/>
      <c r="Z177" s="136" t="s"/>
      <c r="AA177" s="136" t="s"/>
      <c r="AB177" s="136" t="s"/>
    </row>
    <row r="178" spans="1:28">
      <c r="A178" s="136" t="s"/>
      <c r="B178" s="136" t="s"/>
      <c r="C178" s="136" t="s"/>
      <c r="D178" s="136" t="s"/>
      <c r="E178" s="170" t="s"/>
      <c r="F178" s="136" t="s"/>
      <c r="G178" s="136" t="s"/>
      <c r="H178" s="136" t="s"/>
      <c r="I178" s="136" t="s"/>
      <c r="J178" s="136" t="s"/>
      <c r="K178" s="136" t="s"/>
      <c r="L178" s="136" t="s"/>
      <c r="M178" s="136" t="s"/>
      <c r="N178" s="136" t="s"/>
      <c r="O178" s="136" t="s"/>
      <c r="P178" s="136" t="s"/>
      <c r="Q178" s="136" t="s"/>
      <c r="R178" s="136" t="s"/>
      <c r="S178" s="136" t="s"/>
      <c r="T178" s="136" t="s"/>
      <c r="U178" s="136" t="s"/>
      <c r="V178" s="136" t="s"/>
      <c r="W178" s="136" t="s"/>
      <c r="X178" s="136" t="s"/>
      <c r="Y178" s="136" t="s"/>
      <c r="Z178" s="136" t="s"/>
      <c r="AA178" s="136" t="s"/>
      <c r="AB178" s="136" t="s"/>
    </row>
    <row r="179" spans="1:28">
      <c r="A179" s="136" t="s"/>
      <c r="B179" s="136" t="s"/>
      <c r="C179" s="136" t="s"/>
      <c r="D179" s="136" t="s"/>
      <c r="E179" s="170" t="s"/>
      <c r="F179" s="136" t="s"/>
      <c r="G179" s="136" t="s"/>
      <c r="H179" s="136" t="s"/>
      <c r="I179" s="136" t="s"/>
      <c r="J179" s="136" t="s"/>
      <c r="K179" s="136" t="s"/>
      <c r="L179" s="136" t="s"/>
      <c r="M179" s="136" t="s"/>
      <c r="N179" s="136" t="s"/>
      <c r="O179" s="136" t="s"/>
      <c r="P179" s="136" t="s"/>
      <c r="Q179" s="136" t="s"/>
      <c r="R179" s="136" t="s"/>
      <c r="S179" s="136" t="s"/>
      <c r="T179" s="136" t="s"/>
      <c r="U179" s="136" t="s"/>
      <c r="V179" s="136" t="s"/>
      <c r="W179" s="136" t="s"/>
      <c r="X179" s="136" t="s"/>
      <c r="Y179" s="136" t="s"/>
      <c r="Z179" s="136" t="s"/>
      <c r="AA179" s="136" t="s"/>
      <c r="AB179" s="136" t="s"/>
    </row>
    <row r="180" spans="1:28">
      <c r="A180" s="136" t="s"/>
      <c r="B180" s="136" t="s"/>
      <c r="C180" s="136" t="s"/>
      <c r="D180" s="136" t="s"/>
      <c r="E180" s="170" t="s"/>
      <c r="F180" s="136" t="s"/>
      <c r="G180" s="136" t="s"/>
      <c r="H180" s="136" t="s"/>
      <c r="I180" s="136" t="s"/>
      <c r="J180" s="136" t="s"/>
      <c r="K180" s="136" t="s"/>
      <c r="L180" s="136" t="s"/>
      <c r="M180" s="136" t="s"/>
      <c r="N180" s="136" t="s"/>
      <c r="O180" s="136" t="s"/>
      <c r="P180" s="136" t="s"/>
      <c r="Q180" s="136" t="s"/>
      <c r="R180" s="136" t="s"/>
      <c r="S180" s="136" t="s"/>
      <c r="T180" s="136" t="s"/>
      <c r="U180" s="136" t="s"/>
      <c r="V180" s="136" t="s"/>
      <c r="W180" s="136" t="s"/>
      <c r="X180" s="136" t="s"/>
      <c r="Y180" s="136" t="s"/>
      <c r="Z180" s="136" t="s"/>
      <c r="AA180" s="136" t="s"/>
      <c r="AB180" s="136" t="s"/>
    </row>
    <row r="181" spans="1:28">
      <c r="A181" s="136" t="s"/>
      <c r="B181" s="136" t="s"/>
      <c r="C181" s="136" t="s"/>
      <c r="D181" s="136" t="s"/>
      <c r="E181" s="170" t="s"/>
      <c r="F181" s="136" t="s"/>
      <c r="G181" s="136" t="s"/>
      <c r="H181" s="136" t="s"/>
      <c r="I181" s="136" t="s"/>
      <c r="J181" s="136" t="s"/>
      <c r="K181" s="136" t="s"/>
      <c r="L181" s="136" t="s"/>
      <c r="M181" s="136" t="s"/>
      <c r="N181" s="136" t="s"/>
      <c r="O181" s="136" t="s"/>
      <c r="P181" s="136" t="s"/>
      <c r="Q181" s="136" t="s"/>
      <c r="R181" s="136" t="s"/>
      <c r="S181" s="136" t="s"/>
      <c r="T181" s="136" t="s"/>
      <c r="U181" s="136" t="s"/>
      <c r="V181" s="136" t="s"/>
      <c r="W181" s="136" t="s"/>
      <c r="X181" s="136" t="s"/>
      <c r="Y181" s="136" t="s"/>
      <c r="Z181" s="136" t="s"/>
      <c r="AA181" s="136" t="s"/>
      <c r="AB181" s="136" t="s"/>
    </row>
    <row r="182" spans="1:28">
      <c r="A182" s="136" t="s"/>
      <c r="B182" s="136" t="s"/>
      <c r="C182" s="136" t="s"/>
      <c r="D182" s="136" t="s"/>
      <c r="E182" s="170" t="s"/>
      <c r="F182" s="136" t="s"/>
      <c r="G182" s="136" t="s"/>
      <c r="H182" s="136" t="s"/>
      <c r="I182" s="136" t="s"/>
      <c r="J182" s="136" t="s"/>
      <c r="K182" s="136" t="s"/>
      <c r="L182" s="136" t="s"/>
      <c r="M182" s="136" t="s"/>
      <c r="N182" s="136" t="s"/>
      <c r="O182" s="136" t="s"/>
      <c r="P182" s="136" t="s"/>
      <c r="Q182" s="136" t="s"/>
      <c r="R182" s="136" t="s"/>
      <c r="S182" s="136" t="s"/>
      <c r="T182" s="136" t="s"/>
      <c r="U182" s="136" t="s"/>
      <c r="V182" s="136" t="s"/>
      <c r="W182" s="136" t="s"/>
      <c r="X182" s="136" t="s"/>
      <c r="Y182" s="136" t="s"/>
      <c r="Z182" s="136" t="s"/>
      <c r="AA182" s="136" t="s"/>
      <c r="AB182" s="136" t="s"/>
    </row>
    <row r="183" spans="1:28">
      <c r="A183" s="136" t="s"/>
      <c r="B183" s="136" t="s"/>
      <c r="C183" s="136" t="s"/>
      <c r="D183" s="136" t="s"/>
      <c r="E183" s="170" t="s"/>
      <c r="F183" s="136" t="s"/>
      <c r="G183" s="136" t="s"/>
      <c r="H183" s="136" t="s"/>
      <c r="I183" s="136" t="s"/>
      <c r="J183" s="136" t="s"/>
      <c r="K183" s="136" t="s"/>
      <c r="L183" s="136" t="s"/>
      <c r="M183" s="136" t="s"/>
      <c r="N183" s="136" t="s"/>
      <c r="O183" s="136" t="s"/>
      <c r="P183" s="136" t="s"/>
      <c r="Q183" s="136" t="s"/>
      <c r="R183" s="136" t="s"/>
      <c r="S183" s="136" t="s"/>
      <c r="T183" s="136" t="s"/>
      <c r="U183" s="136" t="s"/>
      <c r="V183" s="136" t="s"/>
      <c r="W183" s="136" t="s"/>
      <c r="X183" s="136" t="s"/>
      <c r="Y183" s="136" t="s"/>
      <c r="Z183" s="136" t="s"/>
      <c r="AA183" s="136" t="s"/>
      <c r="AB183" s="136" t="s"/>
    </row>
    <row r="184" spans="1:28">
      <c r="A184" s="136" t="s"/>
      <c r="B184" s="136" t="s"/>
      <c r="C184" s="136" t="s"/>
      <c r="D184" s="136" t="s"/>
      <c r="E184" s="170" t="s"/>
      <c r="F184" s="136" t="s"/>
      <c r="G184" s="136" t="s"/>
      <c r="H184" s="136" t="s"/>
      <c r="I184" s="136" t="s"/>
      <c r="J184" s="136" t="s"/>
      <c r="K184" s="136" t="s"/>
      <c r="L184" s="136" t="s"/>
      <c r="M184" s="136" t="s"/>
      <c r="N184" s="136" t="s"/>
      <c r="O184" s="136" t="s"/>
      <c r="P184" s="136" t="s"/>
      <c r="Q184" s="136" t="s"/>
      <c r="R184" s="136" t="s"/>
      <c r="S184" s="136" t="s"/>
      <c r="T184" s="136" t="s"/>
      <c r="U184" s="136" t="s"/>
      <c r="V184" s="136" t="s"/>
      <c r="W184" s="136" t="s"/>
      <c r="X184" s="136" t="s"/>
      <c r="Y184" s="136" t="s"/>
      <c r="Z184" s="136" t="s"/>
      <c r="AA184" s="136" t="s"/>
      <c r="AB184" s="136" t="s"/>
    </row>
    <row r="185" spans="1:28">
      <c r="A185" s="136" t="s"/>
      <c r="B185" s="136" t="s"/>
      <c r="C185" s="136" t="s"/>
      <c r="D185" s="136" t="s"/>
      <c r="E185" s="170" t="s"/>
      <c r="F185" s="136" t="s"/>
      <c r="G185" s="136" t="s"/>
      <c r="H185" s="136" t="s"/>
      <c r="I185" s="136" t="s"/>
      <c r="J185" s="136" t="s"/>
      <c r="K185" s="136" t="s"/>
      <c r="L185" s="136" t="s"/>
      <c r="M185" s="136" t="s"/>
      <c r="N185" s="136" t="s"/>
      <c r="O185" s="136" t="s"/>
      <c r="P185" s="136" t="s"/>
      <c r="Q185" s="136" t="s"/>
      <c r="R185" s="136" t="s"/>
      <c r="S185" s="136" t="s"/>
      <c r="T185" s="136" t="s"/>
      <c r="U185" s="136" t="s"/>
      <c r="V185" s="136" t="s"/>
      <c r="W185" s="136" t="s"/>
      <c r="X185" s="136" t="s"/>
      <c r="Y185" s="136" t="s"/>
      <c r="Z185" s="136" t="s"/>
      <c r="AA185" s="136" t="s"/>
      <c r="AB185" s="136" t="s"/>
    </row>
    <row r="186" spans="1:28">
      <c r="A186" s="136" t="s"/>
      <c r="B186" s="136" t="s"/>
      <c r="C186" s="136" t="s"/>
      <c r="D186" s="136" t="s"/>
      <c r="E186" s="170" t="s"/>
      <c r="F186" s="136" t="s"/>
      <c r="G186" s="136" t="s"/>
      <c r="H186" s="136" t="s"/>
      <c r="I186" s="136" t="s"/>
      <c r="J186" s="136" t="s"/>
      <c r="K186" s="136" t="s"/>
      <c r="L186" s="136" t="s"/>
      <c r="M186" s="136" t="s"/>
      <c r="N186" s="136" t="s"/>
      <c r="O186" s="136" t="s"/>
      <c r="P186" s="136" t="s"/>
      <c r="Q186" s="136" t="s"/>
      <c r="R186" s="136" t="s"/>
      <c r="S186" s="136" t="s"/>
      <c r="T186" s="136" t="s"/>
      <c r="U186" s="136" t="s"/>
      <c r="V186" s="136" t="s"/>
      <c r="W186" s="136" t="s"/>
      <c r="X186" s="136" t="s"/>
      <c r="Y186" s="136" t="s"/>
      <c r="Z186" s="136" t="s"/>
      <c r="AA186" s="136" t="s"/>
      <c r="AB186" s="136" t="s"/>
    </row>
    <row r="187" spans="1:28">
      <c r="A187" s="136" t="s"/>
      <c r="B187" s="136" t="s"/>
      <c r="C187" s="136" t="s"/>
      <c r="D187" s="136" t="s"/>
      <c r="E187" s="170" t="s"/>
      <c r="F187" s="136" t="s"/>
      <c r="G187" s="136" t="s"/>
      <c r="H187" s="136" t="s"/>
      <c r="I187" s="136" t="s"/>
      <c r="J187" s="136" t="s"/>
      <c r="K187" s="136" t="s"/>
      <c r="L187" s="136" t="s"/>
      <c r="M187" s="136" t="s"/>
      <c r="N187" s="136" t="s"/>
      <c r="O187" s="136" t="s"/>
      <c r="P187" s="136" t="s"/>
      <c r="Q187" s="136" t="s"/>
      <c r="R187" s="136" t="s"/>
      <c r="S187" s="136" t="s"/>
      <c r="T187" s="136" t="s"/>
      <c r="U187" s="136" t="s"/>
      <c r="V187" s="136" t="s"/>
      <c r="W187" s="136" t="s"/>
      <c r="X187" s="136" t="s"/>
      <c r="Y187" s="136" t="s"/>
      <c r="Z187" s="136" t="s"/>
      <c r="AA187" s="136" t="s"/>
      <c r="AB187" s="136" t="s"/>
    </row>
    <row r="188" spans="1:28">
      <c r="A188" s="136" t="s"/>
      <c r="B188" s="136" t="s"/>
      <c r="C188" s="136" t="s"/>
      <c r="D188" s="136" t="s"/>
      <c r="E188" s="170" t="s"/>
      <c r="F188" s="136" t="s"/>
      <c r="G188" s="136" t="s"/>
      <c r="H188" s="136" t="s"/>
      <c r="I188" s="136" t="s"/>
      <c r="J188" s="136" t="s"/>
      <c r="K188" s="136" t="s"/>
      <c r="L188" s="136" t="s"/>
      <c r="M188" s="136" t="s"/>
      <c r="N188" s="136" t="s"/>
      <c r="O188" s="136" t="s"/>
      <c r="P188" s="136" t="s"/>
      <c r="Q188" s="136" t="s"/>
      <c r="R188" s="136" t="s"/>
      <c r="S188" s="136" t="s"/>
      <c r="T188" s="136" t="s"/>
      <c r="U188" s="136" t="s"/>
      <c r="V188" s="136" t="s"/>
      <c r="W188" s="136" t="s"/>
      <c r="X188" s="136" t="s"/>
      <c r="Y188" s="136" t="s"/>
      <c r="Z188" s="136" t="s"/>
      <c r="AA188" s="136" t="s"/>
      <c r="AB188" s="136" t="s"/>
    </row>
    <row r="189" spans="1:28">
      <c r="A189" s="136" t="s"/>
      <c r="B189" s="136" t="s"/>
      <c r="C189" s="136" t="s"/>
      <c r="D189" s="136" t="s"/>
      <c r="E189" s="170" t="s"/>
      <c r="F189" s="136" t="s"/>
      <c r="G189" s="136" t="s"/>
      <c r="H189" s="136" t="s"/>
      <c r="I189" s="136" t="s"/>
      <c r="J189" s="136" t="s"/>
      <c r="K189" s="136" t="s"/>
      <c r="L189" s="136" t="s"/>
      <c r="M189" s="136" t="s"/>
      <c r="N189" s="136" t="s"/>
      <c r="O189" s="136" t="s"/>
      <c r="P189" s="136" t="s"/>
      <c r="Q189" s="136" t="s"/>
      <c r="R189" s="136" t="s"/>
      <c r="S189" s="136" t="s"/>
      <c r="T189" s="136" t="s"/>
      <c r="U189" s="136" t="s"/>
      <c r="V189" s="136" t="s"/>
      <c r="W189" s="136" t="s"/>
      <c r="X189" s="136" t="s"/>
      <c r="Y189" s="136" t="s"/>
      <c r="Z189" s="136" t="s"/>
      <c r="AA189" s="136" t="s"/>
      <c r="AB189" s="136" t="s"/>
    </row>
    <row r="190" spans="1:28">
      <c r="A190" s="136" t="s"/>
      <c r="B190" s="136" t="s"/>
      <c r="C190" s="136" t="s"/>
      <c r="D190" s="136" t="s"/>
      <c r="E190" s="170" t="s"/>
      <c r="F190" s="136" t="s"/>
      <c r="G190" s="136" t="s"/>
      <c r="H190" s="136" t="s"/>
      <c r="I190" s="136" t="s"/>
      <c r="J190" s="136" t="s"/>
      <c r="K190" s="136" t="s"/>
      <c r="L190" s="136" t="s"/>
      <c r="M190" s="136" t="s"/>
      <c r="N190" s="136" t="s"/>
      <c r="O190" s="136" t="s"/>
      <c r="P190" s="136" t="s"/>
      <c r="Q190" s="136" t="s"/>
      <c r="R190" s="136" t="s"/>
      <c r="S190" s="136" t="s"/>
      <c r="T190" s="136" t="s"/>
      <c r="U190" s="136" t="s"/>
      <c r="V190" s="136" t="s"/>
      <c r="W190" s="136" t="s"/>
      <c r="X190" s="136" t="s"/>
      <c r="Y190" s="136" t="s"/>
      <c r="Z190" s="136" t="s"/>
      <c r="AA190" s="136" t="s"/>
      <c r="AB190" s="136" t="s"/>
    </row>
    <row r="191" spans="1:28">
      <c r="A191" s="136" t="s"/>
      <c r="B191" s="136" t="s"/>
      <c r="C191" s="136" t="s"/>
      <c r="D191" s="136" t="s"/>
      <c r="E191" s="170" t="s"/>
      <c r="F191" s="136" t="s"/>
      <c r="G191" s="136" t="s"/>
      <c r="H191" s="136" t="s"/>
      <c r="I191" s="136" t="s"/>
      <c r="J191" s="136" t="s"/>
      <c r="K191" s="136" t="s"/>
      <c r="L191" s="136" t="s"/>
      <c r="M191" s="136" t="s"/>
      <c r="N191" s="136" t="s"/>
      <c r="O191" s="136" t="s"/>
      <c r="P191" s="136" t="s"/>
      <c r="Q191" s="136" t="s"/>
      <c r="R191" s="136" t="s"/>
      <c r="S191" s="136" t="s"/>
      <c r="T191" s="136" t="s"/>
      <c r="U191" s="136" t="s"/>
      <c r="V191" s="136" t="s"/>
      <c r="W191" s="136" t="s"/>
      <c r="X191" s="136" t="s"/>
      <c r="Y191" s="136" t="s"/>
      <c r="Z191" s="136" t="s"/>
      <c r="AA191" s="136" t="s"/>
      <c r="AB191" s="136" t="s"/>
    </row>
    <row r="192" spans="1:28">
      <c r="A192" s="136" t="s"/>
      <c r="B192" s="136" t="s"/>
      <c r="C192" s="136" t="s"/>
      <c r="D192" s="136" t="s"/>
      <c r="E192" s="170" t="s"/>
      <c r="F192" s="136" t="s"/>
      <c r="G192" s="136" t="s"/>
      <c r="H192" s="136" t="s"/>
      <c r="I192" s="136" t="s"/>
      <c r="J192" s="136" t="s"/>
      <c r="K192" s="136" t="s"/>
      <c r="L192" s="136" t="s"/>
      <c r="M192" s="136" t="s"/>
      <c r="N192" s="136" t="s"/>
      <c r="O192" s="136" t="s"/>
      <c r="P192" s="136" t="s"/>
      <c r="Q192" s="136" t="s"/>
      <c r="R192" s="136" t="s"/>
      <c r="S192" s="136" t="s"/>
      <c r="T192" s="136" t="s"/>
      <c r="U192" s="136" t="s"/>
      <c r="V192" s="136" t="s"/>
      <c r="W192" s="136" t="s"/>
      <c r="X192" s="136" t="s"/>
      <c r="Y192" s="136" t="s"/>
      <c r="Z192" s="136" t="s"/>
      <c r="AA192" s="136" t="s"/>
      <c r="AB192" s="136" t="s"/>
    </row>
    <row r="193" spans="1:28">
      <c r="A193" s="136" t="s"/>
      <c r="B193" s="136" t="s"/>
      <c r="C193" s="136" t="s"/>
      <c r="D193" s="136" t="s"/>
      <c r="E193" s="170" t="s"/>
      <c r="F193" s="136" t="s"/>
      <c r="G193" s="136" t="s"/>
      <c r="H193" s="136" t="s"/>
      <c r="I193" s="136" t="s"/>
      <c r="J193" s="136" t="s"/>
      <c r="K193" s="136" t="s"/>
      <c r="L193" s="136" t="s"/>
      <c r="M193" s="136" t="s"/>
      <c r="N193" s="136" t="s"/>
      <c r="O193" s="136" t="s"/>
      <c r="P193" s="136" t="s"/>
      <c r="Q193" s="136" t="s"/>
      <c r="R193" s="136" t="s"/>
      <c r="S193" s="136" t="s"/>
      <c r="T193" s="136" t="s"/>
      <c r="U193" s="136" t="s"/>
      <c r="V193" s="136" t="s"/>
      <c r="W193" s="136" t="s"/>
      <c r="X193" s="136" t="s"/>
      <c r="Y193" s="136" t="s"/>
      <c r="Z193" s="136" t="s"/>
      <c r="AA193" s="136" t="s"/>
      <c r="AB193" s="136" t="s"/>
    </row>
    <row r="194" spans="1:28">
      <c r="A194" s="136" t="s"/>
      <c r="B194" s="136" t="s"/>
      <c r="C194" s="136" t="s"/>
      <c r="D194" s="136" t="s"/>
      <c r="E194" s="170" t="s"/>
      <c r="F194" s="136" t="s"/>
      <c r="G194" s="136" t="s"/>
      <c r="H194" s="136" t="s"/>
      <c r="I194" s="136" t="s"/>
      <c r="J194" s="136" t="s"/>
      <c r="K194" s="136" t="s"/>
      <c r="L194" s="136" t="s"/>
      <c r="M194" s="136" t="s"/>
      <c r="N194" s="136" t="s"/>
      <c r="O194" s="136" t="s"/>
      <c r="P194" s="136" t="s"/>
      <c r="Q194" s="136" t="s"/>
      <c r="R194" s="136" t="s"/>
      <c r="S194" s="136" t="s"/>
      <c r="T194" s="136" t="s"/>
      <c r="U194" s="136" t="s"/>
      <c r="V194" s="136" t="s"/>
      <c r="W194" s="136" t="s"/>
      <c r="X194" s="136" t="s"/>
      <c r="Y194" s="136" t="s"/>
      <c r="Z194" s="136" t="s"/>
      <c r="AA194" s="136" t="s"/>
      <c r="AB194" s="136" t="s"/>
    </row>
    <row r="195" spans="1:28">
      <c r="A195" s="136" t="s"/>
      <c r="B195" s="136" t="s"/>
      <c r="C195" s="136" t="s"/>
      <c r="D195" s="136" t="s"/>
      <c r="E195" s="170" t="s"/>
      <c r="F195" s="136" t="s"/>
      <c r="G195" s="136" t="s"/>
      <c r="H195" s="136" t="s"/>
      <c r="I195" s="136" t="s"/>
      <c r="J195" s="136" t="s"/>
      <c r="K195" s="136" t="s"/>
      <c r="L195" s="136" t="s"/>
      <c r="M195" s="136" t="s"/>
      <c r="N195" s="136" t="s"/>
      <c r="O195" s="136" t="s"/>
      <c r="P195" s="136" t="s"/>
      <c r="Q195" s="136" t="s"/>
      <c r="R195" s="136" t="s"/>
      <c r="S195" s="136" t="s"/>
      <c r="T195" s="136" t="s"/>
      <c r="U195" s="136" t="s"/>
      <c r="V195" s="136" t="s"/>
      <c r="W195" s="136" t="s"/>
      <c r="X195" s="136" t="s"/>
      <c r="Y195" s="136" t="s"/>
      <c r="Z195" s="136" t="s"/>
      <c r="AA195" s="136" t="s"/>
      <c r="AB195" s="136" t="s"/>
    </row>
    <row r="196" spans="1:28">
      <c r="A196" s="136" t="s"/>
      <c r="B196" s="136" t="s"/>
      <c r="C196" s="136" t="s"/>
      <c r="D196" s="136" t="s"/>
      <c r="E196" s="170" t="s"/>
      <c r="F196" s="136" t="s"/>
      <c r="G196" s="136" t="s"/>
      <c r="H196" s="136" t="s"/>
      <c r="I196" s="136" t="s"/>
      <c r="J196" s="136" t="s"/>
      <c r="K196" s="136" t="s"/>
      <c r="L196" s="136" t="s"/>
      <c r="M196" s="136" t="s"/>
      <c r="N196" s="136" t="s"/>
      <c r="O196" s="136" t="s"/>
      <c r="P196" s="136" t="s"/>
      <c r="Q196" s="136" t="s"/>
      <c r="R196" s="136" t="s"/>
      <c r="S196" s="136" t="s"/>
      <c r="T196" s="136" t="s"/>
      <c r="U196" s="136" t="s"/>
      <c r="V196" s="136" t="s"/>
      <c r="W196" s="136" t="s"/>
      <c r="X196" s="136" t="s"/>
      <c r="Y196" s="136" t="s"/>
      <c r="Z196" s="136" t="s"/>
      <c r="AA196" s="136" t="s"/>
      <c r="AB196" s="136" t="s"/>
    </row>
  </sheetData>
  <mergeCells count="1">
    <mergeCell ref="B2:D2"/>
  </mergeCells>
  <drawing r:id="rId0"/>
</worksheet>
</file>

<file path=xl/worksheets/sheet11.xml><?xml version="1.0" encoding="utf-8"?>
<worksheet xmlns:r="http://schemas.openxmlformats.org/officeDocument/2006/relationships" xmlns="http://schemas.openxmlformats.org/spreadsheetml/2006/main">
  <sheetPr>
    <tabColor rgb="FFFFFFFF"/>
  </sheetPr>
  <dimension ref="I223"/>
  <sheetViews>
    <sheetView showGridLines="true" rightToLeft="false" workbookViewId="0">
      <pane xSplit="6" ySplit="2" topLeftCell="G3" state="frozen"/>
    </sheetView>
  </sheetViews>
  <cols>
    <col min="1" max="1" width="20.1016" customWidth="true"/>
    <col min="2" max="2" width="19.4336" customWidth="true"/>
    <col min="3" max="3" width="23.4844" customWidth="true"/>
    <col min="4" max="4" width="20.7812" customWidth="true"/>
    <col min="5" max="5" width="12.6836" customWidth="true"/>
    <col min="6" max="6" width="36.5742" customWidth="true"/>
    <col min="7" max="9" width="11.8711" customWidth="true"/>
  </cols>
  <sheetData>
    <row r="1" spans="1:27" ht="28" customHeight="true">
      <c r="A1" s="3" t="s">
        <v>1</v>
      </c>
      <c r="B1" s="4" t="s"/>
      <c r="C1" s="4" t="s"/>
      <c r="D1" s="4" t="s"/>
      <c r="E1" s="4" t="s"/>
      <c r="F1" s="4" t="s"/>
      <c r="G1" s="174" t="s">
        <v>2</v>
      </c>
      <c r="H1" s="4" t="s"/>
      <c r="I1" s="4" t="s"/>
      <c r="J1" s="8" t="s">
        <f>=配置表!$G3&amp;"-"&amp;配置表!$H3</f>
        <v>3</v>
      </c>
      <c r="K1" s="4" t="s"/>
      <c r="L1" s="8" t="s">
        <f>=配置表!$G4&amp;"-"&amp;配置表!$H4</f>
        <v>4</v>
      </c>
      <c r="M1" s="4" t="s"/>
      <c r="N1" s="8" t="s">
        <f>=配置表!$G5&amp;"-"&amp;配置表!$H5</f>
        <v>5</v>
      </c>
      <c r="O1" s="4" t="s"/>
      <c r="P1" s="8" t="s">
        <f>=配置表!$G6&amp;"-"&amp;配置表!$H6</f>
        <v>6</v>
      </c>
      <c r="Q1" s="4" t="s"/>
      <c r="R1" s="8" t="s">
        <f>=配置表!$G7&amp;"-"&amp;配置表!$H7</f>
        <v>7</v>
      </c>
      <c r="S1" s="4" t="s"/>
      <c r="T1" s="8" t="s">
        <f>=配置表!$G8&amp;"-"&amp;配置表!$H8</f>
        <v>8</v>
      </c>
      <c r="U1" s="4" t="s"/>
      <c r="V1" s="8" t="s">
        <f>=配置表!$G9&amp;"-"&amp;配置表!$H9</f>
        <v>9</v>
      </c>
      <c r="W1" s="4" t="s"/>
      <c r="X1" s="8" t="s">
        <f>=配置表!$G10&amp;"-"&amp;配置表!$H10</f>
        <v>289</v>
      </c>
      <c r="Y1" s="4" t="s"/>
      <c r="Z1" s="8" t="s">
        <f>=配置表!$G11&amp;"-"&amp;配置表!$H11</f>
        <v>11</v>
      </c>
      <c r="AA1" s="4" t="s"/>
    </row>
    <row r="2" spans="1:27" ht="27" customHeight="true">
      <c r="A2" s="3" t="s">
        <v>12</v>
      </c>
      <c r="B2" s="3" t="s">
        <v>13</v>
      </c>
      <c r="C2" s="3" t="s">
        <v>14</v>
      </c>
      <c r="D2" s="3" t="s">
        <v>15</v>
      </c>
      <c r="E2" s="175" t="s">
        <v>672</v>
      </c>
      <c r="F2" s="176" t="s">
        <v>16</v>
      </c>
      <c r="G2" s="174" t="s">
        <v>290</v>
      </c>
      <c r="H2" s="177" t="s">
        <v>291</v>
      </c>
      <c r="I2" s="174" t="s">
        <v>292</v>
      </c>
      <c r="J2" s="15" t="s">
        <v>599</v>
      </c>
      <c r="K2" s="15" t="s">
        <v>600</v>
      </c>
      <c r="L2" s="15" t="s">
        <v>599</v>
      </c>
      <c r="M2" s="15" t="s">
        <v>600</v>
      </c>
      <c r="N2" s="15" t="s">
        <v>599</v>
      </c>
      <c r="O2" s="15" t="s">
        <v>600</v>
      </c>
      <c r="P2" s="15" t="s">
        <v>599</v>
      </c>
      <c r="Q2" s="15" t="s">
        <v>600</v>
      </c>
      <c r="R2" s="15" t="s">
        <v>599</v>
      </c>
      <c r="S2" s="15" t="s">
        <v>600</v>
      </c>
      <c r="T2" s="15" t="s">
        <v>599</v>
      </c>
      <c r="U2" s="15" t="s">
        <v>600</v>
      </c>
      <c r="V2" s="15" t="s">
        <v>599</v>
      </c>
      <c r="W2" s="15" t="s">
        <v>600</v>
      </c>
      <c r="X2" s="15" t="s">
        <v>599</v>
      </c>
      <c r="Y2" s="15" t="s">
        <v>600</v>
      </c>
      <c r="Z2" s="15" t="s">
        <v>599</v>
      </c>
      <c r="AA2" s="15" t="s">
        <v>600</v>
      </c>
    </row>
    <row r="3" spans="1:27" ht="27" customHeight="true">
      <c r="A3" s="25" t="s">
        <v>293</v>
      </c>
      <c r="B3" s="25" t="s">
        <v>18</v>
      </c>
      <c r="C3" s="19" t="s">
        <v>602</v>
      </c>
      <c r="D3" s="19" t="s">
        <v>603</v>
      </c>
      <c r="E3" s="178" t="s">
        <v>19</v>
      </c>
      <c r="F3" s="179" t="s"/>
      <c r="G3" s="180">
        <f>=H3/配置表!$A$3</f>
        <v>0.111111111111111</v>
      </c>
      <c r="H3" s="181">
        <f>=IF(E3=配置表!$B$3,COUNTIF(I3:K3,"=当前方案"),0)</f>
        <v>1</v>
      </c>
      <c r="I3" s="180">
        <f>=COUNTIF(J3:K3,"=当前方案")/配置表!$A$3</f>
        <v>0.111111111111111</v>
      </c>
      <c r="J3" s="24" t="s">
        <v>20</v>
      </c>
      <c r="K3" s="24" t="s">
        <v>21</v>
      </c>
      <c r="L3" s="24" t="s"/>
      <c r="M3" s="24" t="s"/>
      <c r="N3" s="24" t="s"/>
      <c r="O3" s="24" t="s"/>
      <c r="P3" s="24" t="s"/>
      <c r="Q3" s="24" t="s"/>
      <c r="R3" s="24" t="s"/>
      <c r="S3" s="24" t="s"/>
      <c r="T3" s="24" t="s"/>
      <c r="U3" s="24" t="s"/>
      <c r="V3" s="24" t="s"/>
      <c r="W3" s="24" t="s"/>
      <c r="X3" s="24" t="s"/>
      <c r="Y3" s="24" t="s"/>
      <c r="Z3" s="24" t="s"/>
      <c r="AA3" s="24" t="s"/>
    </row>
    <row r="4" spans="1:27" ht="27" customHeight="true">
      <c r="A4" s="4" t="s"/>
      <c r="B4" s="4" t="s"/>
      <c r="C4" s="4" t="s"/>
      <c r="D4" s="25" t="s">
        <v>22</v>
      </c>
      <c r="E4" s="178" t="s">
        <v>19</v>
      </c>
      <c r="F4" s="179" t="s"/>
      <c r="G4" s="180">
        <f>=H4/配置表!$A$3</f>
        <v>0.111111111111111</v>
      </c>
      <c r="H4" s="181">
        <f>=IF(E4=配置表!$B$3,COUNTIF(I4:K4,"=当前方案"),0)</f>
        <v>1</v>
      </c>
      <c r="I4" s="180">
        <f>=COUNTIF(J4:K4,"=当前方案")/配置表!$A$3</f>
        <v>0.111111111111111</v>
      </c>
      <c r="J4" s="26" t="s">
        <v>20</v>
      </c>
      <c r="K4" s="24" t="s">
        <v>21</v>
      </c>
      <c r="L4" s="26" t="s"/>
      <c r="M4" s="24" t="s"/>
      <c r="N4" s="26" t="s"/>
      <c r="O4" s="24" t="s"/>
      <c r="P4" s="26" t="s"/>
      <c r="Q4" s="24" t="s"/>
      <c r="R4" s="26" t="s"/>
      <c r="S4" s="24" t="s"/>
      <c r="T4" s="26" t="s"/>
      <c r="U4" s="24" t="s"/>
      <c r="V4" s="26" t="s"/>
      <c r="W4" s="24" t="s"/>
      <c r="X4" s="26" t="s"/>
      <c r="Y4" s="24" t="s"/>
      <c r="Z4" s="26" t="s"/>
      <c r="AA4" s="24" t="s"/>
    </row>
    <row r="5" spans="1:27" ht="27" customHeight="true">
      <c r="A5" s="4" t="s"/>
      <c r="B5" s="4" t="s"/>
      <c r="C5" s="4" t="s"/>
      <c r="D5" s="25" t="s">
        <v>26</v>
      </c>
      <c r="E5" s="178" t="s">
        <v>76</v>
      </c>
      <c r="F5" s="179" t="s"/>
      <c r="G5" s="180">
        <f>=H5/配置表!$A$3</f>
        <v>0</v>
      </c>
      <c r="H5" s="181">
        <f>=IF(E5=配置表!$B$3,COUNTIF(I5:K5,"=当前方案"),0)</f>
        <v>0</v>
      </c>
      <c r="I5" s="180">
        <f>=COUNTIF(J5:K5,"=当前方案")/配置表!$A$3</f>
        <v>0</v>
      </c>
      <c r="J5" s="24" t="s">
        <v>25</v>
      </c>
      <c r="K5" s="24" t="s">
        <v>21</v>
      </c>
      <c r="L5" s="24" t="s"/>
      <c r="M5" s="4" t="s"/>
      <c r="N5" s="24" t="s"/>
      <c r="O5" s="4" t="s"/>
      <c r="P5" s="24" t="s"/>
      <c r="Q5" s="4" t="s"/>
      <c r="R5" s="24" t="s"/>
      <c r="S5" s="4" t="s"/>
      <c r="T5" s="24" t="s"/>
      <c r="U5" s="4" t="s"/>
      <c r="V5" s="24" t="s"/>
      <c r="W5" s="4" t="s"/>
      <c r="X5" s="24" t="s"/>
      <c r="Y5" s="4" t="s"/>
      <c r="Z5" s="24" t="s"/>
      <c r="AA5" s="4" t="s"/>
    </row>
    <row r="6" spans="1:27" ht="27" customHeight="true">
      <c r="A6" s="4" t="s"/>
      <c r="B6" s="4" t="s"/>
      <c r="C6" s="4" t="s"/>
      <c r="D6" s="19" t="s">
        <v>604</v>
      </c>
      <c r="E6" s="178" t="s">
        <v>19</v>
      </c>
      <c r="F6" s="179" t="s"/>
      <c r="G6" s="180">
        <f>=H6/配置表!$A$3</f>
        <v>0.111111111111111</v>
      </c>
      <c r="H6" s="181">
        <f>=IF(E6=配置表!$B$3,COUNTIF(I6:K6,"=当前方案"),0)</f>
        <v>1</v>
      </c>
      <c r="I6" s="180">
        <f>=COUNTIF(J6:K6,"=当前方案")/配置表!$A$3</f>
        <v>0.111111111111111</v>
      </c>
      <c r="J6" s="24" t="s">
        <v>20</v>
      </c>
      <c r="K6" s="24" t="s">
        <v>21</v>
      </c>
      <c r="L6" s="24" t="s"/>
      <c r="M6" s="4" t="s"/>
      <c r="N6" s="24" t="s"/>
      <c r="O6" s="4" t="s"/>
      <c r="P6" s="24" t="s"/>
      <c r="Q6" s="4" t="s"/>
      <c r="R6" s="24" t="s"/>
      <c r="S6" s="4" t="s"/>
      <c r="T6" s="24" t="s"/>
      <c r="U6" s="4" t="s"/>
      <c r="V6" s="24" t="s"/>
      <c r="W6" s="4" t="s"/>
      <c r="X6" s="24" t="s"/>
      <c r="Y6" s="4" t="s"/>
      <c r="Z6" s="24" t="s"/>
      <c r="AA6" s="4" t="s"/>
    </row>
    <row r="7" spans="1:27" ht="27" customHeight="true">
      <c r="A7" s="4" t="s"/>
      <c r="B7" s="4" t="s"/>
      <c r="C7" s="4" t="s"/>
      <c r="D7" s="19" t="s">
        <v>605</v>
      </c>
      <c r="E7" s="178" t="s">
        <v>76</v>
      </c>
      <c r="F7" s="179" t="s"/>
      <c r="G7" s="180">
        <f>=H7/配置表!$A$3</f>
        <v>0</v>
      </c>
      <c r="H7" s="181">
        <f>=IF(E7=配置表!$B$3,COUNTIF(I7:K7,"=当前方案"),0)</f>
        <v>0</v>
      </c>
      <c r="I7" s="180">
        <f>=COUNTIF(J7:K7,"=当前方案")/配置表!$A$3</f>
        <v>0</v>
      </c>
      <c r="J7" s="24" t="s">
        <v>25</v>
      </c>
      <c r="K7" s="28" t="s">
        <v>21</v>
      </c>
      <c r="L7" s="24" t="s"/>
      <c r="M7" s="4" t="s"/>
      <c r="N7" s="24" t="s"/>
      <c r="O7" s="4" t="s"/>
      <c r="P7" s="24" t="s"/>
      <c r="Q7" s="4" t="s"/>
      <c r="R7" s="24" t="s"/>
      <c r="S7" s="4" t="s"/>
      <c r="T7" s="24" t="s"/>
      <c r="U7" s="4" t="s"/>
      <c r="V7" s="24" t="s"/>
      <c r="W7" s="4" t="s"/>
      <c r="X7" s="24" t="s"/>
      <c r="Y7" s="4" t="s"/>
      <c r="Z7" s="24" t="s"/>
      <c r="AA7" s="4" t="s"/>
    </row>
    <row r="8" spans="1:27" ht="27" customHeight="true">
      <c r="A8" s="4" t="s"/>
      <c r="B8" s="4" t="s"/>
      <c r="C8" s="4" t="s"/>
      <c r="D8" s="19" t="s">
        <v>606</v>
      </c>
      <c r="E8" s="178" t="s">
        <v>19</v>
      </c>
      <c r="F8" s="179" t="s"/>
      <c r="G8" s="180">
        <f>=H8/配置表!$A$3</f>
        <v>0.111111111111111</v>
      </c>
      <c r="H8" s="181">
        <f>=IF(E8=配置表!$B$3,COUNTIF(I8:K8,"=当前方案"),0)</f>
        <v>1</v>
      </c>
      <c r="I8" s="180">
        <f>=COUNTIF(J8:K8,"=当前方案")/配置表!$A$3</f>
        <v>0.111111111111111</v>
      </c>
      <c r="J8" s="24" t="s">
        <v>20</v>
      </c>
      <c r="K8" s="28" t="s">
        <v>21</v>
      </c>
      <c r="L8" s="24" t="s"/>
      <c r="M8" s="4" t="s"/>
      <c r="N8" s="24" t="s"/>
      <c r="O8" s="4" t="s"/>
      <c r="P8" s="24" t="s"/>
      <c r="Q8" s="4" t="s"/>
      <c r="R8" s="24" t="s"/>
      <c r="S8" s="4" t="s"/>
      <c r="T8" s="24" t="s"/>
      <c r="U8" s="4" t="s"/>
      <c r="V8" s="24" t="s"/>
      <c r="W8" s="4" t="s"/>
      <c r="X8" s="24" t="s"/>
      <c r="Y8" s="4" t="s"/>
      <c r="Z8" s="24" t="s"/>
      <c r="AA8" s="4" t="s"/>
    </row>
    <row r="9" spans="1:27" ht="27" customHeight="true">
      <c r="A9" s="4" t="s"/>
      <c r="B9" s="4" t="s"/>
      <c r="C9" s="19" t="s">
        <v>607</v>
      </c>
      <c r="D9" s="25" t="s">
        <v>32</v>
      </c>
      <c r="E9" s="178" t="s">
        <v>19</v>
      </c>
      <c r="F9" s="179" t="s"/>
      <c r="G9" s="180">
        <f>=H9/配置表!$A$3</f>
        <v>0.111111111111111</v>
      </c>
      <c r="H9" s="181">
        <f>=IF(E9=配置表!$B$3,COUNTIF(I9:K9,"=当前方案"),0)</f>
        <v>1</v>
      </c>
      <c r="I9" s="180">
        <f>=COUNTIF(J9:K9,"=当前方案")/配置表!$A$3</f>
        <v>0.111111111111111</v>
      </c>
      <c r="J9" s="26" t="s">
        <v>20</v>
      </c>
      <c r="K9" s="28" t="s">
        <v>21</v>
      </c>
      <c r="L9" s="26" t="s"/>
      <c r="M9" s="4" t="s"/>
      <c r="N9" s="26" t="s"/>
      <c r="O9" s="4" t="s"/>
      <c r="P9" s="26" t="s"/>
      <c r="Q9" s="4" t="s"/>
      <c r="R9" s="26" t="s"/>
      <c r="S9" s="4" t="s"/>
      <c r="T9" s="26" t="s"/>
      <c r="U9" s="4" t="s"/>
      <c r="V9" s="26" t="s"/>
      <c r="W9" s="4" t="s"/>
      <c r="X9" s="26" t="s"/>
      <c r="Y9" s="4" t="s"/>
      <c r="Z9" s="26" t="s"/>
      <c r="AA9" s="4" t="s"/>
    </row>
    <row r="10" spans="1:27" ht="27" customHeight="true">
      <c r="A10" s="4" t="s"/>
      <c r="B10" s="4" t="s"/>
      <c r="C10" s="4" t="s"/>
      <c r="D10" s="25" t="s">
        <v>33</v>
      </c>
      <c r="E10" s="178" t="s">
        <v>76</v>
      </c>
      <c r="F10" s="179" t="s"/>
      <c r="G10" s="180">
        <f>=H10/配置表!$A$3</f>
        <v>0</v>
      </c>
      <c r="H10" s="181">
        <f>=IF(E10=配置表!$B$3,COUNTIF(I10:K10,"=当前方案"),0)</f>
        <v>0</v>
      </c>
      <c r="I10" s="180">
        <f>=COUNTIF(J10:K10,"=当前方案")/配置表!$A$3</f>
        <v>0</v>
      </c>
      <c r="J10" s="24" t="s">
        <v>25</v>
      </c>
      <c r="K10" s="28" t="s">
        <v>21</v>
      </c>
      <c r="L10" s="24" t="s"/>
      <c r="M10" s="4" t="s"/>
      <c r="N10" s="24" t="s"/>
      <c r="O10" s="4" t="s"/>
      <c r="P10" s="24" t="s"/>
      <c r="Q10" s="4" t="s"/>
      <c r="R10" s="24" t="s"/>
      <c r="S10" s="4" t="s"/>
      <c r="T10" s="24" t="s"/>
      <c r="U10" s="4" t="s"/>
      <c r="V10" s="24" t="s"/>
      <c r="W10" s="4" t="s"/>
      <c r="X10" s="24" t="s"/>
      <c r="Y10" s="4" t="s"/>
      <c r="Z10" s="24" t="s"/>
      <c r="AA10" s="4" t="s"/>
    </row>
    <row r="11" spans="1:27" ht="27" customHeight="true">
      <c r="A11" s="4" t="s"/>
      <c r="B11" s="4" t="s"/>
      <c r="C11" s="4" t="s"/>
      <c r="D11" s="25" t="s">
        <v>35</v>
      </c>
      <c r="E11" s="178" t="s">
        <v>19</v>
      </c>
      <c r="F11" s="179" t="s"/>
      <c r="G11" s="180">
        <f>=H11/配置表!$A$3</f>
        <v>0.111111111111111</v>
      </c>
      <c r="H11" s="181">
        <f>=IF(E11=配置表!$B$3,COUNTIF(I11:K11,"=当前方案"),0)</f>
        <v>1</v>
      </c>
      <c r="I11" s="180">
        <f>=COUNTIF(J11:K11,"=当前方案")/配置表!$A$3</f>
        <v>0.111111111111111</v>
      </c>
      <c r="J11" s="24" t="s">
        <v>20</v>
      </c>
      <c r="K11" s="28" t="s">
        <v>21</v>
      </c>
      <c r="L11" s="24" t="s"/>
      <c r="M11" s="4" t="s"/>
      <c r="N11" s="24" t="s"/>
      <c r="O11" s="4" t="s"/>
      <c r="P11" s="24" t="s"/>
      <c r="Q11" s="4" t="s"/>
      <c r="R11" s="24" t="s"/>
      <c r="S11" s="4" t="s"/>
      <c r="T11" s="24" t="s"/>
      <c r="U11" s="4" t="s"/>
      <c r="V11" s="24" t="s"/>
      <c r="W11" s="4" t="s"/>
      <c r="X11" s="24" t="s"/>
      <c r="Y11" s="4" t="s"/>
      <c r="Z11" s="24" t="s"/>
      <c r="AA11" s="4" t="s"/>
    </row>
    <row r="12" spans="1:27" ht="27" customHeight="true">
      <c r="A12" s="4" t="s"/>
      <c r="B12" s="4" t="s"/>
      <c r="C12" s="4" t="s"/>
      <c r="D12" s="25" t="s">
        <v>36</v>
      </c>
      <c r="E12" s="178" t="s">
        <v>76</v>
      </c>
      <c r="F12" s="179" t="s"/>
      <c r="G12" s="180">
        <f>=H12/配置表!$A$3</f>
        <v>0</v>
      </c>
      <c r="H12" s="181">
        <f>=IF(E12=配置表!$B$3,COUNTIF(I12:K12,"=当前方案"),0)</f>
        <v>0</v>
      </c>
      <c r="I12" s="180">
        <f>=COUNTIF(J12:K12,"=当前方案")/配置表!$A$3</f>
        <v>0</v>
      </c>
      <c r="J12" s="24" t="s">
        <v>25</v>
      </c>
      <c r="K12" s="28" t="s">
        <v>21</v>
      </c>
      <c r="L12" s="24" t="s"/>
      <c r="M12" s="4" t="s"/>
      <c r="N12" s="24" t="s"/>
      <c r="O12" s="4" t="s"/>
      <c r="P12" s="24" t="s"/>
      <c r="Q12" s="4" t="s"/>
      <c r="R12" s="24" t="s"/>
      <c r="S12" s="4" t="s"/>
      <c r="T12" s="24" t="s"/>
      <c r="U12" s="4" t="s"/>
      <c r="V12" s="24" t="s"/>
      <c r="W12" s="4" t="s"/>
      <c r="X12" s="24" t="s"/>
      <c r="Y12" s="4" t="s"/>
      <c r="Z12" s="24" t="s"/>
      <c r="AA12" s="4" t="s"/>
    </row>
    <row r="13" spans="1:27" ht="27" customHeight="true">
      <c r="A13" s="4" t="s"/>
      <c r="B13" s="25" t="s">
        <v>38</v>
      </c>
      <c r="C13" s="25" t="s">
        <v>39</v>
      </c>
      <c r="D13" s="25" t="s">
        <v>40</v>
      </c>
      <c r="E13" s="178" t="s">
        <v>19</v>
      </c>
      <c r="F13" s="182" t="s">
        <v>673</v>
      </c>
      <c r="G13" s="180">
        <f>=H13/配置表!$A$3</f>
        <v>0.111111111111111</v>
      </c>
      <c r="H13" s="181">
        <f>=IF(E13=配置表!$B$3,COUNTIF(I13:K13,"=当前方案"),0)</f>
        <v>1</v>
      </c>
      <c r="I13" s="180">
        <f>=COUNTIF(J13:K13,"=当前方案")/配置表!$A$3</f>
        <v>0.111111111111111</v>
      </c>
      <c r="J13" s="24" t="s">
        <v>20</v>
      </c>
      <c r="K13" s="28" t="s">
        <v>21</v>
      </c>
      <c r="L13" s="24" t="s"/>
      <c r="M13" s="4" t="s"/>
      <c r="N13" s="24" t="s"/>
      <c r="O13" s="4" t="s"/>
      <c r="P13" s="24" t="s"/>
      <c r="Q13" s="4" t="s"/>
      <c r="R13" s="24" t="s"/>
      <c r="S13" s="4" t="s"/>
      <c r="T13" s="24" t="s"/>
      <c r="U13" s="4" t="s"/>
      <c r="V13" s="24" t="s"/>
      <c r="W13" s="4" t="s"/>
      <c r="X13" s="24" t="s"/>
      <c r="Y13" s="4" t="s"/>
      <c r="Z13" s="24" t="s"/>
      <c r="AA13" s="4" t="s"/>
    </row>
    <row r="14" spans="1:27" ht="27" customHeight="true">
      <c r="A14" s="4" t="s"/>
      <c r="B14" s="25" t="s"/>
      <c r="C14" s="4" t="s"/>
      <c r="D14" s="25" t="s">
        <v>294</v>
      </c>
      <c r="E14" s="178" t="s">
        <v>76</v>
      </c>
      <c r="F14" s="183" t="s">
        <v>295</v>
      </c>
      <c r="G14" s="180">
        <f>=H14/配置表!$A$3</f>
        <v>0</v>
      </c>
      <c r="H14" s="181">
        <f>=IF(E14=配置表!$B$3,COUNTIF(I14:K14,"=当前方案"),0)</f>
        <v>0</v>
      </c>
      <c r="I14" s="180">
        <f>=COUNTIF(J14:K14,"=当前方案")/配置表!$A$3</f>
        <v>0.111111111111111</v>
      </c>
      <c r="J14" s="24" t="s">
        <v>20</v>
      </c>
      <c r="K14" s="28" t="s">
        <v>21</v>
      </c>
      <c r="L14" s="24" t="s"/>
      <c r="M14" s="4" t="s"/>
      <c r="N14" s="24" t="s"/>
      <c r="O14" s="4" t="s"/>
      <c r="P14" s="24" t="s"/>
      <c r="Q14" s="4" t="s"/>
      <c r="R14" s="24" t="s"/>
      <c r="S14" s="4" t="s"/>
      <c r="T14" s="24" t="s"/>
      <c r="U14" s="4" t="s"/>
      <c r="V14" s="24" t="s"/>
      <c r="W14" s="4" t="s"/>
      <c r="X14" s="24" t="s"/>
      <c r="Y14" s="4" t="s"/>
      <c r="Z14" s="24" t="s"/>
      <c r="AA14" s="4" t="s"/>
    </row>
    <row r="15" spans="1:27" ht="27" customHeight="true">
      <c r="A15" s="4" t="s"/>
      <c r="B15" s="4" t="s"/>
      <c r="C15" s="19" t="s">
        <v>674</v>
      </c>
      <c r="D15" s="25" t="s">
        <v>43</v>
      </c>
      <c r="E15" s="178" t="s">
        <v>19</v>
      </c>
      <c r="F15" s="182" t="s">
        <v>675</v>
      </c>
      <c r="G15" s="180">
        <f>=H15/配置表!$A$3</f>
        <v>0.111111111111111</v>
      </c>
      <c r="H15" s="181">
        <f>=IF(E15=配置表!$B$3,COUNTIF(I15:K15,"=当前方案"),0)</f>
        <v>1</v>
      </c>
      <c r="I15" s="180">
        <f>=COUNTIF(J15:K15,"=当前方案")/配置表!$A$3</f>
        <v>0.111111111111111</v>
      </c>
      <c r="J15" s="26" t="s">
        <v>20</v>
      </c>
      <c r="K15" s="28" t="s">
        <v>21</v>
      </c>
      <c r="L15" s="26" t="s"/>
      <c r="M15" s="4" t="s"/>
      <c r="N15" s="26" t="s"/>
      <c r="O15" s="4" t="s"/>
      <c r="P15" s="26" t="s"/>
      <c r="Q15" s="4" t="s"/>
      <c r="R15" s="26" t="s"/>
      <c r="S15" s="4" t="s"/>
      <c r="T15" s="26" t="s"/>
      <c r="U15" s="4" t="s"/>
      <c r="V15" s="26" t="s"/>
      <c r="W15" s="4" t="s"/>
      <c r="X15" s="26" t="s"/>
      <c r="Y15" s="4" t="s"/>
      <c r="Z15" s="26" t="s"/>
      <c r="AA15" s="4" t="s"/>
    </row>
    <row r="16" spans="1:27" ht="27" customHeight="true">
      <c r="A16" s="4" t="s"/>
      <c r="B16" s="4" t="s"/>
      <c r="C16" s="25" t="s">
        <v>44</v>
      </c>
      <c r="D16" s="25" t="s">
        <v>45</v>
      </c>
      <c r="E16" s="178" t="s">
        <v>19</v>
      </c>
      <c r="F16" s="182" t="s">
        <v>676</v>
      </c>
      <c r="G16" s="180">
        <f>=H16/配置表!$A$3</f>
        <v>0.111111111111111</v>
      </c>
      <c r="H16" s="181">
        <f>=IF(E16=配置表!$B$3,COUNTIF(I16:K16,"=当前方案"),0)</f>
        <v>1</v>
      </c>
      <c r="I16" s="180">
        <f>=COUNTIF(J16:K16,"=当前方案")/配置表!$A$3</f>
        <v>0.111111111111111</v>
      </c>
      <c r="J16" s="26" t="s">
        <v>20</v>
      </c>
      <c r="K16" s="28" t="s">
        <v>21</v>
      </c>
      <c r="L16" s="26" t="s"/>
      <c r="M16" s="4" t="s"/>
      <c r="N16" s="26" t="s"/>
      <c r="O16" s="4" t="s"/>
      <c r="P16" s="26" t="s"/>
      <c r="Q16" s="4" t="s"/>
      <c r="R16" s="26" t="s"/>
      <c r="S16" s="4" t="s"/>
      <c r="T16" s="26" t="s"/>
      <c r="U16" s="4" t="s"/>
      <c r="V16" s="26" t="s"/>
      <c r="W16" s="4" t="s"/>
      <c r="X16" s="26" t="s"/>
      <c r="Y16" s="4" t="s"/>
      <c r="Z16" s="26" t="s"/>
      <c r="AA16" s="4" t="s"/>
    </row>
    <row r="17" spans="1:27" ht="27" customHeight="true">
      <c r="A17" s="4" t="s"/>
      <c r="B17" s="91" t="s">
        <v>46</v>
      </c>
      <c r="C17" s="91" t="s">
        <v>47</v>
      </c>
      <c r="D17" s="25" t="s">
        <v>48</v>
      </c>
      <c r="E17" s="178" t="s">
        <v>19</v>
      </c>
      <c r="F17" s="183" t="s"/>
      <c r="G17" s="180">
        <f>=H17/配置表!$A$3</f>
        <v>0.111111111111111</v>
      </c>
      <c r="H17" s="181">
        <f>=IF(E17=配置表!$B$3,COUNTIF(I17:K17,"=当前方案"),0)</f>
        <v>1</v>
      </c>
      <c r="I17" s="180">
        <f>=COUNTIF(J17:K17,"=当前方案")/配置表!$A$3</f>
        <v>0.111111111111111</v>
      </c>
      <c r="J17" s="26" t="s">
        <v>20</v>
      </c>
      <c r="K17" s="28" t="s">
        <v>21</v>
      </c>
      <c r="L17" s="26" t="s"/>
      <c r="M17" s="4" t="s"/>
      <c r="N17" s="26" t="s"/>
      <c r="O17" s="4" t="s"/>
      <c r="P17" s="26" t="s"/>
      <c r="Q17" s="4" t="s"/>
      <c r="R17" s="26" t="s"/>
      <c r="S17" s="4" t="s"/>
      <c r="T17" s="26" t="s"/>
      <c r="U17" s="4" t="s"/>
      <c r="V17" s="26" t="s"/>
      <c r="W17" s="4" t="s"/>
      <c r="X17" s="26" t="s"/>
      <c r="Y17" s="4" t="s"/>
      <c r="Z17" s="26" t="s"/>
      <c r="AA17" s="4" t="s"/>
    </row>
    <row r="18" spans="1:27" ht="27" customHeight="true">
      <c r="A18" s="4" t="s"/>
      <c r="B18" s="38" t="s"/>
      <c r="C18" s="39" t="s"/>
      <c r="D18" s="25" t="s">
        <v>49</v>
      </c>
      <c r="E18" s="178" t="s">
        <v>19</v>
      </c>
      <c r="F18" s="183" t="s"/>
      <c r="G18" s="180">
        <f>=H18/配置表!$A$3</f>
        <v>0.111111111111111</v>
      </c>
      <c r="H18" s="181">
        <f>=IF(E18=配置表!$B$3,COUNTIF(I18:K18,"=当前方案"),0)</f>
        <v>1</v>
      </c>
      <c r="I18" s="180">
        <f>=COUNTIF(J18:K18,"=当前方案")/配置表!$A$3</f>
        <v>0.111111111111111</v>
      </c>
      <c r="J18" s="26" t="s">
        <v>20</v>
      </c>
      <c r="K18" s="28" t="s">
        <v>21</v>
      </c>
      <c r="L18" s="26" t="s"/>
      <c r="M18" s="4" t="s"/>
      <c r="N18" s="26" t="s"/>
      <c r="O18" s="4" t="s"/>
      <c r="P18" s="26" t="s"/>
      <c r="Q18" s="4" t="s"/>
      <c r="R18" s="26" t="s"/>
      <c r="S18" s="4" t="s"/>
      <c r="T18" s="26" t="s"/>
      <c r="U18" s="4" t="s"/>
      <c r="V18" s="26" t="s"/>
      <c r="W18" s="4" t="s"/>
      <c r="X18" s="26" t="s"/>
      <c r="Y18" s="4" t="s"/>
      <c r="Z18" s="26" t="s"/>
      <c r="AA18" s="4" t="s"/>
    </row>
    <row r="19" spans="1:27" ht="27" customHeight="true">
      <c r="A19" s="4" t="s"/>
      <c r="B19" s="38" t="s"/>
      <c r="C19" s="91" t="s">
        <v>51</v>
      </c>
      <c r="D19" s="25" t="s">
        <v>52</v>
      </c>
      <c r="E19" s="178" t="s">
        <v>19</v>
      </c>
      <c r="F19" s="183" t="s">
        <v>296</v>
      </c>
      <c r="G19" s="180">
        <f>=H19/配置表!$A$3</f>
        <v>0.111111111111111</v>
      </c>
      <c r="H19" s="181">
        <f>=IF(E19=配置表!$B$3,COUNTIF(I19:K19,"=当前方案"),0)</f>
        <v>1</v>
      </c>
      <c r="I19" s="180">
        <f>=COUNTIF(J19:K19,"=当前方案")/配置表!$A$3</f>
        <v>0.111111111111111</v>
      </c>
      <c r="J19" s="26" t="s">
        <v>20</v>
      </c>
      <c r="K19" s="28" t="s">
        <v>21</v>
      </c>
      <c r="L19" s="26" t="s"/>
      <c r="M19" s="4" t="s"/>
      <c r="N19" s="26" t="s"/>
      <c r="O19" s="4" t="s"/>
      <c r="P19" s="26" t="s"/>
      <c r="Q19" s="4" t="s"/>
      <c r="R19" s="26" t="s"/>
      <c r="S19" s="4" t="s"/>
      <c r="T19" s="26" t="s"/>
      <c r="U19" s="4" t="s"/>
      <c r="V19" s="26" t="s"/>
      <c r="W19" s="4" t="s"/>
      <c r="X19" s="26" t="s"/>
      <c r="Y19" s="4" t="s"/>
      <c r="Z19" s="26" t="s"/>
      <c r="AA19" s="4" t="s"/>
    </row>
    <row r="20" spans="1:27" ht="27" customHeight="true">
      <c r="A20" s="4" t="s"/>
      <c r="B20" s="39" t="s"/>
      <c r="C20" s="39" t="s"/>
      <c r="D20" s="25" t="s">
        <v>54</v>
      </c>
      <c r="E20" s="178" t="s">
        <v>19</v>
      </c>
      <c r="F20" s="183" t="s">
        <v>296</v>
      </c>
      <c r="G20" s="180">
        <f>=H20/配置表!$A$3</f>
        <v>0.111111111111111</v>
      </c>
      <c r="H20" s="181">
        <f>=IF(E20=配置表!$B$3,COUNTIF(I20:K20,"=当前方案"),0)</f>
        <v>1</v>
      </c>
      <c r="I20" s="180">
        <f>=COUNTIF(J20:K20,"=当前方案")/配置表!$A$3</f>
        <v>0.111111111111111</v>
      </c>
      <c r="J20" s="26" t="s">
        <v>20</v>
      </c>
      <c r="K20" s="28" t="s">
        <v>21</v>
      </c>
      <c r="L20" s="26" t="s"/>
      <c r="M20" s="4" t="s"/>
      <c r="N20" s="26" t="s"/>
      <c r="O20" s="4" t="s"/>
      <c r="P20" s="26" t="s"/>
      <c r="Q20" s="4" t="s"/>
      <c r="R20" s="26" t="s"/>
      <c r="S20" s="4" t="s"/>
      <c r="T20" s="26" t="s"/>
      <c r="U20" s="4" t="s"/>
      <c r="V20" s="26" t="s"/>
      <c r="W20" s="4" t="s"/>
      <c r="X20" s="26" t="s"/>
      <c r="Y20" s="4" t="s"/>
      <c r="Z20" s="26" t="s"/>
      <c r="AA20" s="4" t="s"/>
    </row>
    <row r="21" spans="1:27" ht="27" customHeight="true">
      <c r="A21" s="19" t="s">
        <v>677</v>
      </c>
      <c r="B21" s="91" t="s">
        <v>55</v>
      </c>
      <c r="C21" s="25" t="s">
        <v>56</v>
      </c>
      <c r="D21" s="19" t="s">
        <v>614</v>
      </c>
      <c r="E21" s="178" t="s">
        <v>19</v>
      </c>
      <c r="F21" s="179" t="s"/>
      <c r="G21" s="180">
        <f>=H21/配置表!$A$3</f>
        <v>0.111111111111111</v>
      </c>
      <c r="H21" s="181">
        <f>=IF(E21=配置表!$B$3,COUNTIF(I21:K21,"=当前方案"),0)</f>
        <v>1</v>
      </c>
      <c r="I21" s="180">
        <f>=COUNTIF(J21:K21,"=当前方案")/配置表!$A$3</f>
        <v>0.111111111111111</v>
      </c>
      <c r="J21" s="26" t="s">
        <v>20</v>
      </c>
      <c r="K21" s="28" t="s">
        <v>21</v>
      </c>
      <c r="L21" s="26" t="s"/>
      <c r="M21" s="4" t="s"/>
      <c r="N21" s="26" t="s"/>
      <c r="O21" s="4" t="s"/>
      <c r="P21" s="26" t="s"/>
      <c r="Q21" s="4" t="s"/>
      <c r="R21" s="26" t="s"/>
      <c r="S21" s="4" t="s"/>
      <c r="T21" s="26" t="s"/>
      <c r="U21" s="4" t="s"/>
      <c r="V21" s="26" t="s"/>
      <c r="W21" s="4" t="s"/>
      <c r="X21" s="26" t="s"/>
      <c r="Y21" s="4" t="s"/>
      <c r="Z21" s="26" t="s"/>
      <c r="AA21" s="4" t="s"/>
    </row>
    <row r="22" spans="1:27" ht="27" customHeight="true">
      <c r="A22" s="4" t="s"/>
      <c r="B22" s="38" t="s"/>
      <c r="C22" s="184" t="s">
        <v>615</v>
      </c>
      <c r="D22" s="25" t="s">
        <v>62</v>
      </c>
      <c r="E22" s="178" t="s">
        <v>19</v>
      </c>
      <c r="F22" s="179" t="s"/>
      <c r="G22" s="180">
        <f>=H22/配置表!$A$3</f>
        <v>0.111111111111111</v>
      </c>
      <c r="H22" s="181">
        <f>=IF(E22=配置表!$B$3,COUNTIF(I22:K22,"=当前方案"),0)</f>
        <v>1</v>
      </c>
      <c r="I22" s="180">
        <f>=COUNTIF(J22:K22,"=当前方案")/配置表!$A$3</f>
        <v>0.111111111111111</v>
      </c>
      <c r="J22" s="24" t="s">
        <v>20</v>
      </c>
      <c r="K22" s="28" t="s">
        <v>21</v>
      </c>
      <c r="L22" s="24" t="s"/>
      <c r="M22" s="4" t="s"/>
      <c r="N22" s="24" t="s"/>
      <c r="O22" s="4" t="s"/>
      <c r="P22" s="24" t="s"/>
      <c r="Q22" s="4" t="s"/>
      <c r="R22" s="24" t="s"/>
      <c r="S22" s="4" t="s"/>
      <c r="T22" s="24" t="s"/>
      <c r="U22" s="4" t="s"/>
      <c r="V22" s="24" t="s"/>
      <c r="W22" s="4" t="s"/>
      <c r="X22" s="24" t="s"/>
      <c r="Y22" s="4" t="s"/>
      <c r="Z22" s="24" t="s"/>
      <c r="AA22" s="4" t="s"/>
    </row>
    <row r="23" spans="1:27" ht="27" customHeight="true">
      <c r="A23" s="4" t="s"/>
      <c r="B23" s="38" t="s"/>
      <c r="C23" s="38" t="s"/>
      <c r="D23" s="25" t="s">
        <v>64</v>
      </c>
      <c r="E23" s="178" t="s">
        <v>76</v>
      </c>
      <c r="F23" s="183" t="s">
        <v>297</v>
      </c>
      <c r="G23" s="180">
        <f>=H23/配置表!$A$3</f>
        <v>0</v>
      </c>
      <c r="H23" s="181">
        <f>=IF(E23=配置表!$B$3,COUNTIF(I23:K23,"=当前方案"),0)</f>
        <v>0</v>
      </c>
      <c r="I23" s="180">
        <f>=COUNTIF(J23:K23,"=当前方案")/配置表!$A$3</f>
        <v>0.111111111111111</v>
      </c>
      <c r="J23" s="24" t="s">
        <v>20</v>
      </c>
      <c r="K23" s="28" t="s">
        <v>21</v>
      </c>
      <c r="L23" s="24" t="s"/>
      <c r="M23" s="4" t="s"/>
      <c r="N23" s="24" t="s"/>
      <c r="O23" s="4" t="s"/>
      <c r="P23" s="24" t="s"/>
      <c r="Q23" s="4" t="s"/>
      <c r="R23" s="24" t="s"/>
      <c r="S23" s="4" t="s"/>
      <c r="T23" s="24" t="s"/>
      <c r="U23" s="4" t="s"/>
      <c r="V23" s="24" t="s"/>
      <c r="W23" s="4" t="s"/>
      <c r="X23" s="24" t="s"/>
      <c r="Y23" s="4" t="s"/>
      <c r="Z23" s="24" t="s"/>
      <c r="AA23" s="4" t="s"/>
    </row>
    <row r="24" spans="1:27" ht="27" customHeight="true">
      <c r="A24" s="4" t="s"/>
      <c r="B24" s="38" t="s"/>
      <c r="C24" s="38" t="s"/>
      <c r="D24" s="25" t="s">
        <v>298</v>
      </c>
      <c r="E24" s="178" t="s">
        <v>76</v>
      </c>
      <c r="F24" s="183" t="s">
        <v>297</v>
      </c>
      <c r="G24" s="180">
        <f>=H24/配置表!$A$3</f>
        <v>0</v>
      </c>
      <c r="H24" s="181">
        <f>=IF(E24=配置表!$B$3,COUNTIF(I24:K24,"=当前方案"),0)</f>
        <v>0</v>
      </c>
      <c r="I24" s="180">
        <f>=COUNTIF(J24:K24,"=当前方案")/配置表!$A$3</f>
        <v>0</v>
      </c>
      <c r="J24" s="24" t="s">
        <v>23</v>
      </c>
      <c r="K24" s="24" t="s">
        <v>23</v>
      </c>
      <c r="L24" s="24" t="s"/>
      <c r="M24" s="4" t="s"/>
      <c r="N24" s="24" t="s"/>
      <c r="O24" s="4" t="s"/>
      <c r="P24" s="24" t="s"/>
      <c r="Q24" s="4" t="s"/>
      <c r="R24" s="24" t="s"/>
      <c r="S24" s="4" t="s"/>
      <c r="T24" s="24" t="s"/>
      <c r="U24" s="4" t="s"/>
      <c r="V24" s="24" t="s"/>
      <c r="W24" s="4" t="s"/>
      <c r="X24" s="24" t="s"/>
      <c r="Y24" s="4" t="s"/>
      <c r="Z24" s="24" t="s"/>
      <c r="AA24" s="4" t="s"/>
    </row>
    <row r="25" spans="1:27" ht="27" customHeight="true">
      <c r="A25" s="4" t="s"/>
      <c r="B25" s="39" t="s"/>
      <c r="C25" s="39" t="s"/>
      <c r="D25" s="25" t="s">
        <v>68</v>
      </c>
      <c r="E25" s="185" t="s">
        <v>25</v>
      </c>
      <c r="F25" s="179" t="s"/>
      <c r="G25" s="180">
        <f>=H25/配置表!$A$3</f>
        <v>0</v>
      </c>
      <c r="H25" s="181">
        <f>=IF(E25=配置表!$B$3,COUNTIF(I25:K25,"=当前方案"),0)</f>
        <v>0</v>
      </c>
      <c r="I25" s="180">
        <f>=COUNTIF(J25:K25,"=当前方案")/配置表!$A$3</f>
        <v>0</v>
      </c>
      <c r="J25" s="24" t="s">
        <v>25</v>
      </c>
      <c r="K25" s="48" t="s">
        <v>21</v>
      </c>
      <c r="L25" s="24" t="s"/>
      <c r="M25" s="4" t="s"/>
      <c r="N25" s="24" t="s"/>
      <c r="O25" s="4" t="s"/>
      <c r="P25" s="24" t="s"/>
      <c r="Q25" s="4" t="s"/>
      <c r="R25" s="24" t="s"/>
      <c r="S25" s="4" t="s"/>
      <c r="T25" s="24" t="s"/>
      <c r="U25" s="4" t="s"/>
      <c r="V25" s="24" t="s"/>
      <c r="W25" s="4" t="s"/>
      <c r="X25" s="24" t="s"/>
      <c r="Y25" s="4" t="s"/>
      <c r="Z25" s="24" t="s"/>
      <c r="AA25" s="4" t="s"/>
    </row>
    <row r="26" spans="1:27" ht="27" customHeight="true">
      <c r="A26" s="4" t="s"/>
      <c r="B26" s="19" t="s">
        <v>678</v>
      </c>
      <c r="C26" s="186" t="s">
        <v>617</v>
      </c>
      <c r="D26" s="25" t="s">
        <v>70</v>
      </c>
      <c r="E26" s="178" t="s">
        <v>19</v>
      </c>
      <c r="F26" s="179" t="s"/>
      <c r="G26" s="180">
        <f>=H26/配置表!$A$3</f>
        <v>0</v>
      </c>
      <c r="H26" s="181">
        <f>=IF(E26=配置表!$B$3,COUNTIF(I26:K26,"=当前方案"),0)</f>
        <v>0</v>
      </c>
      <c r="I26" s="180">
        <f>=COUNTIF(J26:K26,"=当前方案")/配置表!$A$3</f>
        <v>0</v>
      </c>
      <c r="J26" s="24" t="s">
        <v>23</v>
      </c>
      <c r="K26" s="24" t="s">
        <v>23</v>
      </c>
      <c r="L26" s="24" t="s"/>
      <c r="M26" s="24" t="s"/>
      <c r="N26" s="24" t="s"/>
      <c r="O26" s="24" t="s"/>
      <c r="P26" s="24" t="s"/>
      <c r="Q26" s="24" t="s"/>
      <c r="R26" s="24" t="s"/>
      <c r="S26" s="24" t="s"/>
      <c r="T26" s="24" t="s"/>
      <c r="U26" s="24" t="s"/>
      <c r="V26" s="24" t="s"/>
      <c r="W26" s="24" t="s"/>
      <c r="X26" s="24" t="s"/>
      <c r="Y26" s="24" t="s"/>
      <c r="Z26" s="24" t="s"/>
      <c r="AA26" s="24" t="s"/>
    </row>
    <row r="27" spans="1:27" ht="27" customHeight="true">
      <c r="A27" s="4" t="s"/>
      <c r="B27" s="19" t="s"/>
      <c r="C27" s="4" t="s"/>
      <c r="D27" s="25" t="s">
        <v>71</v>
      </c>
      <c r="E27" s="187" t="s">
        <v>19</v>
      </c>
      <c r="F27" s="179" t="s"/>
      <c r="G27" s="180">
        <f>=H27/配置表!$A$3</f>
        <v>0.111111111111111</v>
      </c>
      <c r="H27" s="181">
        <f>=IF(E27=配置表!$B$3,COUNTIF(I27:K27,"=当前方案"),0)</f>
        <v>1</v>
      </c>
      <c r="I27" s="180">
        <f>=COUNTIF(J27:K27,"=当前方案")/配置表!$A$3</f>
        <v>0.111111111111111</v>
      </c>
      <c r="J27" s="24" t="s">
        <v>20</v>
      </c>
      <c r="K27" s="24" t="s">
        <v>21</v>
      </c>
      <c r="L27" s="24" t="s"/>
      <c r="M27" s="4" t="s"/>
      <c r="N27" s="24" t="s"/>
      <c r="O27" s="4" t="s"/>
      <c r="P27" s="24" t="s"/>
      <c r="Q27" s="4" t="s"/>
      <c r="R27" s="24" t="s"/>
      <c r="S27" s="4" t="s"/>
      <c r="T27" s="24" t="s"/>
      <c r="U27" s="4" t="s"/>
      <c r="V27" s="24" t="s"/>
      <c r="W27" s="4" t="s"/>
      <c r="X27" s="24" t="s"/>
      <c r="Y27" s="4" t="s"/>
      <c r="Z27" s="24" t="s"/>
      <c r="AA27" s="4" t="s"/>
    </row>
    <row r="28" spans="1:27" ht="27" customHeight="true">
      <c r="A28" s="4" t="s"/>
      <c r="B28" s="19" t="s"/>
      <c r="C28" s="4" t="s"/>
      <c r="D28" s="25" t="s">
        <v>73</v>
      </c>
      <c r="E28" s="185" t="s">
        <v>69</v>
      </c>
      <c r="F28" s="179" t="s"/>
      <c r="G28" s="180">
        <f>=H28/配置表!$A$3</f>
        <v>0</v>
      </c>
      <c r="H28" s="181">
        <f>=IF(E28=配置表!$B$3,COUNTIF(I28:K28,"=当前方案"),0)</f>
        <v>0</v>
      </c>
      <c r="I28" s="180">
        <f>=COUNTIF(J28:K28,"=当前方案")/配置表!$A$3</f>
        <v>0</v>
      </c>
      <c r="J28" s="24" t="s">
        <v>69</v>
      </c>
      <c r="K28" s="24" t="s">
        <v>27</v>
      </c>
      <c r="L28" s="24" t="s"/>
      <c r="M28" s="24" t="s"/>
      <c r="N28" s="24" t="s"/>
      <c r="O28" s="24" t="s"/>
      <c r="P28" s="24" t="s"/>
      <c r="Q28" s="24" t="s"/>
      <c r="R28" s="24" t="s"/>
      <c r="S28" s="24" t="s"/>
      <c r="T28" s="24" t="s"/>
      <c r="U28" s="24" t="s"/>
      <c r="V28" s="24" t="s"/>
      <c r="W28" s="24" t="s"/>
      <c r="X28" s="24" t="s"/>
      <c r="Y28" s="24" t="s"/>
      <c r="Z28" s="24" t="s"/>
      <c r="AA28" s="24" t="s"/>
    </row>
    <row r="29" spans="1:27" ht="27" customHeight="true">
      <c r="A29" s="4" t="s"/>
      <c r="B29" s="4" t="s"/>
      <c r="C29" s="4" t="s"/>
      <c r="D29" s="59" t="s">
        <v>75</v>
      </c>
      <c r="E29" s="185" t="s">
        <v>76</v>
      </c>
      <c r="F29" s="183" t="s">
        <v>299</v>
      </c>
      <c r="G29" s="180">
        <f>=H29/配置表!$A$3</f>
        <v>0</v>
      </c>
      <c r="H29" s="181">
        <f>=IF(E29=配置表!$B$3,COUNTIF(I29:K29,"=当前方案"),0)</f>
        <v>0</v>
      </c>
      <c r="I29" s="180">
        <f>=COUNTIF(J29:K29,"=当前方案")/配置表!$A$3</f>
        <v>0</v>
      </c>
      <c r="J29" s="24" t="s">
        <v>23</v>
      </c>
      <c r="K29" s="24" t="s">
        <v>23</v>
      </c>
      <c r="L29" s="24" t="s"/>
      <c r="M29" s="24" t="s"/>
      <c r="N29" s="24" t="s"/>
      <c r="O29" s="24" t="s"/>
      <c r="P29" s="24" t="s"/>
      <c r="Q29" s="24" t="s"/>
      <c r="R29" s="24" t="s"/>
      <c r="S29" s="24" t="s"/>
      <c r="T29" s="24" t="s"/>
      <c r="U29" s="24" t="s"/>
      <c r="V29" s="24" t="s"/>
      <c r="W29" s="24" t="s"/>
      <c r="X29" s="24" t="s"/>
      <c r="Y29" s="24" t="s"/>
      <c r="Z29" s="24" t="s"/>
      <c r="AA29" s="24" t="s"/>
    </row>
    <row r="30" spans="1:27" ht="27" customHeight="true">
      <c r="A30" s="4" t="s"/>
      <c r="B30" s="4" t="s"/>
      <c r="C30" s="25" t="s">
        <v>78</v>
      </c>
      <c r="D30" s="25" t="s">
        <v>79</v>
      </c>
      <c r="E30" s="178" t="s">
        <v>19</v>
      </c>
      <c r="F30" s="179" t="s"/>
      <c r="G30" s="180">
        <f>=H30/配置表!$A$3</f>
        <v>0.111111111111111</v>
      </c>
      <c r="H30" s="181">
        <f>=IF(E30=配置表!$B$3,COUNTIF(I30:K30,"=当前方案"),0)</f>
        <v>1</v>
      </c>
      <c r="I30" s="180">
        <f>=COUNTIF(J30:K30,"=当前方案")/配置表!$A$3</f>
        <v>0.111111111111111</v>
      </c>
      <c r="J30" s="24" t="s">
        <v>20</v>
      </c>
      <c r="K30" s="24" t="s">
        <v>21</v>
      </c>
      <c r="L30" s="24" t="s"/>
      <c r="M30" s="4" t="s"/>
      <c r="N30" s="24" t="s"/>
      <c r="O30" s="4" t="s"/>
      <c r="P30" s="24" t="s"/>
      <c r="Q30" s="4" t="s"/>
      <c r="R30" s="24" t="s"/>
      <c r="S30" s="4" t="s"/>
      <c r="T30" s="24" t="s"/>
      <c r="U30" s="4" t="s"/>
      <c r="V30" s="24" t="s"/>
      <c r="W30" s="4" t="s"/>
      <c r="X30" s="24" t="s"/>
      <c r="Y30" s="4" t="s"/>
      <c r="Z30" s="24" t="s"/>
      <c r="AA30" s="4" t="s"/>
    </row>
    <row r="31" spans="1:27" ht="27" customHeight="true">
      <c r="A31" s="4" t="s"/>
      <c r="B31" s="19" t="s">
        <v>679</v>
      </c>
      <c r="C31" s="25" t="s">
        <v>82</v>
      </c>
      <c r="D31" s="59" t="s">
        <v>83</v>
      </c>
      <c r="E31" s="178" t="s">
        <v>19</v>
      </c>
      <c r="F31" s="179" t="s"/>
      <c r="G31" s="180">
        <f>=H31/配置表!$A$3</f>
        <v>0.111111111111111</v>
      </c>
      <c r="H31" s="181">
        <f>=IF(E31=配置表!$B$3,COUNTIF(I31:K31,"=当前方案"),0)</f>
        <v>1</v>
      </c>
      <c r="I31" s="180">
        <f>=COUNTIF(J31:K31,"=当前方案")/配置表!$A$3</f>
        <v>0.111111111111111</v>
      </c>
      <c r="J31" s="24" t="s">
        <v>20</v>
      </c>
      <c r="K31" s="28" t="s">
        <v>21</v>
      </c>
      <c r="L31" s="24" t="s"/>
      <c r="M31" s="4" t="s"/>
      <c r="N31" s="24" t="s"/>
      <c r="O31" s="4" t="s"/>
      <c r="P31" s="24" t="s"/>
      <c r="Q31" s="4" t="s"/>
      <c r="R31" s="24" t="s"/>
      <c r="S31" s="4" t="s"/>
      <c r="T31" s="24" t="s"/>
      <c r="U31" s="4" t="s"/>
      <c r="V31" s="24" t="s"/>
      <c r="W31" s="4" t="s"/>
      <c r="X31" s="24" t="s"/>
      <c r="Y31" s="4" t="s"/>
      <c r="Z31" s="24" t="s"/>
      <c r="AA31" s="4" t="s"/>
    </row>
    <row r="32" spans="1:27" ht="27" customHeight="true">
      <c r="A32" s="4" t="s"/>
      <c r="B32" s="4" t="s"/>
      <c r="C32" s="25" t="s">
        <v>85</v>
      </c>
      <c r="D32" s="25" t="s">
        <v>86</v>
      </c>
      <c r="E32" s="178" t="s">
        <v>76</v>
      </c>
      <c r="F32" s="183" t="s">
        <v>300</v>
      </c>
      <c r="G32" s="180">
        <f>=H32/配置表!$A$3</f>
        <v>0</v>
      </c>
      <c r="H32" s="181">
        <f>=IF(E32=配置表!$B$3,COUNTIF(I32:K32,"=当前方案"),0)</f>
        <v>0</v>
      </c>
      <c r="I32" s="180">
        <f>=COUNTIF(J32:K32,"=当前方案")/配置表!$A$3</f>
        <v>0.111111111111111</v>
      </c>
      <c r="J32" s="26" t="s">
        <v>20</v>
      </c>
      <c r="K32" s="28" t="s">
        <v>21</v>
      </c>
      <c r="L32" s="26" t="s"/>
      <c r="M32" s="4" t="s"/>
      <c r="N32" s="26" t="s"/>
      <c r="O32" s="4" t="s"/>
      <c r="P32" s="26" t="s"/>
      <c r="Q32" s="4" t="s"/>
      <c r="R32" s="26" t="s"/>
      <c r="S32" s="4" t="s"/>
      <c r="T32" s="26" t="s"/>
      <c r="U32" s="4" t="s"/>
      <c r="V32" s="26" t="s"/>
      <c r="W32" s="4" t="s"/>
      <c r="X32" s="26" t="s"/>
      <c r="Y32" s="4" t="s"/>
      <c r="Z32" s="26" t="s"/>
      <c r="AA32" s="4" t="s"/>
    </row>
    <row r="33" spans="1:27" ht="27" customHeight="true">
      <c r="A33" s="4" t="s"/>
      <c r="B33" s="4" t="s"/>
      <c r="C33" s="25" t="s">
        <v>95</v>
      </c>
      <c r="D33" s="25" t="s">
        <v>96</v>
      </c>
      <c r="E33" s="178" t="s">
        <v>19</v>
      </c>
      <c r="F33" s="179" t="s"/>
      <c r="G33" s="180">
        <f>=H33/配置表!$A$3</f>
        <v>0.111111111111111</v>
      </c>
      <c r="H33" s="181">
        <f>=IF(E33=配置表!$B$3,COUNTIF(I33:K33,"=当前方案"),0)</f>
        <v>1</v>
      </c>
      <c r="I33" s="180">
        <f>=COUNTIF(J33:K33,"=当前方案")/配置表!$A$3</f>
        <v>0.111111111111111</v>
      </c>
      <c r="J33" s="26" t="s">
        <v>20</v>
      </c>
      <c r="K33" s="28" t="s">
        <v>21</v>
      </c>
      <c r="L33" s="26" t="s"/>
      <c r="M33" s="4" t="s"/>
      <c r="N33" s="26" t="s"/>
      <c r="O33" s="4" t="s"/>
      <c r="P33" s="26" t="s"/>
      <c r="Q33" s="4" t="s"/>
      <c r="R33" s="26" t="s"/>
      <c r="S33" s="4" t="s"/>
      <c r="T33" s="26" t="s"/>
      <c r="U33" s="4" t="s"/>
      <c r="V33" s="26" t="s"/>
      <c r="W33" s="4" t="s"/>
      <c r="X33" s="26" t="s"/>
      <c r="Y33" s="4" t="s"/>
      <c r="Z33" s="26" t="s"/>
      <c r="AA33" s="4" t="s"/>
    </row>
    <row r="34" spans="1:27" ht="27" customHeight="true">
      <c r="A34" s="4" t="s"/>
      <c r="B34" s="19" t="s">
        <v>680</v>
      </c>
      <c r="C34" s="25" t="s">
        <v>97</v>
      </c>
      <c r="D34" s="59" t="s">
        <v>98</v>
      </c>
      <c r="E34" s="178" t="s">
        <v>19</v>
      </c>
      <c r="F34" s="179" t="s"/>
      <c r="G34" s="180">
        <f>=H34/配置表!$A$3</f>
        <v>0.111111111111111</v>
      </c>
      <c r="H34" s="181">
        <f>=IF(E34=配置表!$B$3,COUNTIF(I34:K34,"=当前方案"),0)</f>
        <v>1</v>
      </c>
      <c r="I34" s="180">
        <f>=COUNTIF(J34:K34,"=当前方案")/配置表!$A$3</f>
        <v>0.111111111111111</v>
      </c>
      <c r="J34" s="26" t="s">
        <v>20</v>
      </c>
      <c r="K34" s="28" t="s">
        <v>21</v>
      </c>
      <c r="L34" s="26" t="s"/>
      <c r="M34" s="4" t="s"/>
      <c r="N34" s="26" t="s"/>
      <c r="O34" s="4" t="s"/>
      <c r="P34" s="26" t="s"/>
      <c r="Q34" s="4" t="s"/>
      <c r="R34" s="26" t="s"/>
      <c r="S34" s="4" t="s"/>
      <c r="T34" s="26" t="s"/>
      <c r="U34" s="4" t="s"/>
      <c r="V34" s="26" t="s"/>
      <c r="W34" s="4" t="s"/>
      <c r="X34" s="26" t="s"/>
      <c r="Y34" s="4" t="s"/>
      <c r="Z34" s="26" t="s"/>
      <c r="AA34" s="4" t="s"/>
    </row>
    <row r="35" spans="1:27" ht="27" customHeight="true">
      <c r="A35" s="4" t="s"/>
      <c r="B35" s="4" t="s"/>
      <c r="C35" s="4" t="s"/>
      <c r="D35" s="59" t="s">
        <v>101</v>
      </c>
      <c r="E35" s="188" t="s">
        <v>76</v>
      </c>
      <c r="F35" s="179" t="s"/>
      <c r="G35" s="180">
        <f>=H35/配置表!$A$3</f>
        <v>0</v>
      </c>
      <c r="H35" s="181">
        <f>=IF(E35=配置表!$B$3,COUNTIF(I35:K35,"=当前方案"),0)</f>
        <v>0</v>
      </c>
      <c r="I35" s="180">
        <f>=COUNTIF(J35:K35,"=当前方案")/配置表!$A$3</f>
        <v>0</v>
      </c>
      <c r="J35" s="24" t="s">
        <v>23</v>
      </c>
      <c r="K35" s="24" t="s">
        <v>23</v>
      </c>
      <c r="L35" s="24" t="s"/>
      <c r="M35" s="4" t="s"/>
      <c r="N35" s="24" t="s"/>
      <c r="O35" s="4" t="s"/>
      <c r="P35" s="24" t="s"/>
      <c r="Q35" s="4" t="s"/>
      <c r="R35" s="24" t="s"/>
      <c r="S35" s="4" t="s"/>
      <c r="T35" s="24" t="s"/>
      <c r="U35" s="4" t="s"/>
      <c r="V35" s="24" t="s"/>
      <c r="W35" s="4" t="s"/>
      <c r="X35" s="24" t="s"/>
      <c r="Y35" s="4" t="s"/>
      <c r="Z35" s="24" t="s"/>
      <c r="AA35" s="4" t="s"/>
    </row>
    <row r="36" spans="1:27" ht="27" customHeight="true">
      <c r="A36" s="4" t="s"/>
      <c r="B36" s="4" t="s"/>
      <c r="C36" s="25" t="s">
        <v>103</v>
      </c>
      <c r="D36" s="59" t="s">
        <v>104</v>
      </c>
      <c r="E36" s="178" t="s">
        <v>19</v>
      </c>
      <c r="F36" s="179" t="s"/>
      <c r="G36" s="180">
        <f>=H36/配置表!$A$3</f>
        <v>0.111111111111111</v>
      </c>
      <c r="H36" s="181">
        <f>=IF(E36=配置表!$B$3,COUNTIF(I36:K36,"=当前方案"),0)</f>
        <v>1</v>
      </c>
      <c r="I36" s="180">
        <f>=COUNTIF(J36:K36,"=当前方案")/配置表!$A$3</f>
        <v>0.111111111111111</v>
      </c>
      <c r="J36" s="24" t="s">
        <v>20</v>
      </c>
      <c r="K36" s="24" t="s">
        <v>21</v>
      </c>
      <c r="L36" s="24" t="s"/>
      <c r="M36" s="4" t="s"/>
      <c r="N36" s="24" t="s"/>
      <c r="O36" s="4" t="s"/>
      <c r="P36" s="24" t="s"/>
      <c r="Q36" s="4" t="s"/>
      <c r="R36" s="24" t="s"/>
      <c r="S36" s="4" t="s"/>
      <c r="T36" s="24" t="s"/>
      <c r="U36" s="4" t="s"/>
      <c r="V36" s="24" t="s"/>
      <c r="W36" s="4" t="s"/>
      <c r="X36" s="24" t="s"/>
      <c r="Y36" s="4" t="s"/>
      <c r="Z36" s="24" t="s"/>
      <c r="AA36" s="4" t="s"/>
    </row>
    <row r="37" spans="1:27" ht="27" customHeight="true">
      <c r="A37" s="4" t="s"/>
      <c r="B37" s="4" t="s"/>
      <c r="C37" s="4" t="s"/>
      <c r="D37" s="59" t="s">
        <v>301</v>
      </c>
      <c r="E37" s="178" t="s">
        <v>76</v>
      </c>
      <c r="F37" s="179" t="s"/>
      <c r="G37" s="180">
        <f>=H37/配置表!$A$3</f>
        <v>0</v>
      </c>
      <c r="H37" s="181">
        <f>=IF(E37=配置表!$B$3,COUNTIF(I37:K37,"=当前方案"),0)</f>
        <v>0</v>
      </c>
      <c r="I37" s="180">
        <f>=COUNTIF(J37:K37,"=当前方案")/配置表!$A$3</f>
        <v>0</v>
      </c>
      <c r="J37" s="24" t="s">
        <v>23</v>
      </c>
      <c r="K37" s="24" t="s">
        <v>23</v>
      </c>
      <c r="L37" s="24" t="s"/>
      <c r="M37" s="4" t="s"/>
      <c r="N37" s="24" t="s"/>
      <c r="O37" s="4" t="s"/>
      <c r="P37" s="24" t="s"/>
      <c r="Q37" s="4" t="s"/>
      <c r="R37" s="24" t="s"/>
      <c r="S37" s="4" t="s"/>
      <c r="T37" s="24" t="s"/>
      <c r="U37" s="4" t="s"/>
      <c r="V37" s="24" t="s"/>
      <c r="W37" s="4" t="s"/>
      <c r="X37" s="24" t="s"/>
      <c r="Y37" s="4" t="s"/>
      <c r="Z37" s="24" t="s"/>
      <c r="AA37" s="4" t="s"/>
    </row>
    <row r="38" spans="1:27" ht="27" customHeight="true">
      <c r="A38" s="4" t="s"/>
      <c r="B38" s="4" t="s"/>
      <c r="C38" s="4" t="s"/>
      <c r="D38" s="59" t="s">
        <v>106</v>
      </c>
      <c r="E38" s="178" t="s">
        <v>76</v>
      </c>
      <c r="F38" s="179" t="s"/>
      <c r="G38" s="180">
        <f>=H38/配置表!$A$3</f>
        <v>0</v>
      </c>
      <c r="H38" s="181">
        <f>=IF(E38=配置表!$B$3,COUNTIF(I38:K38,"=当前方案"),0)</f>
        <v>0</v>
      </c>
      <c r="I38" s="180">
        <f>=COUNTIF(J38:K38,"=当前方案")/配置表!$A$3</f>
        <v>0.111111111111111</v>
      </c>
      <c r="J38" s="24" t="s">
        <v>20</v>
      </c>
      <c r="K38" s="24" t="s">
        <v>21</v>
      </c>
      <c r="L38" s="24" t="s"/>
      <c r="M38" s="4" t="s"/>
      <c r="N38" s="24" t="s"/>
      <c r="O38" s="4" t="s"/>
      <c r="P38" s="24" t="s"/>
      <c r="Q38" s="4" t="s"/>
      <c r="R38" s="24" t="s"/>
      <c r="S38" s="4" t="s"/>
      <c r="T38" s="24" t="s"/>
      <c r="U38" s="4" t="s"/>
      <c r="V38" s="24" t="s"/>
      <c r="W38" s="4" t="s"/>
      <c r="X38" s="24" t="s"/>
      <c r="Y38" s="4" t="s"/>
      <c r="Z38" s="24" t="s"/>
      <c r="AA38" s="4" t="s"/>
    </row>
    <row r="39" spans="1:27" ht="27" customHeight="true">
      <c r="A39" s="19" t="s">
        <v>681</v>
      </c>
      <c r="B39" s="25" t="s">
        <v>110</v>
      </c>
      <c r="C39" s="186" t="s">
        <v>682</v>
      </c>
      <c r="D39" s="25" t="s">
        <v>112</v>
      </c>
      <c r="E39" s="178" t="s">
        <v>19</v>
      </c>
      <c r="F39" s="179" t="s"/>
      <c r="G39" s="180">
        <f>=H39/配置表!$A$3</f>
        <v>0.111111111111111</v>
      </c>
      <c r="H39" s="181">
        <f>=IF(E39=配置表!$B$3,COUNTIF(I39:K39,"=当前方案"),0)</f>
        <v>1</v>
      </c>
      <c r="I39" s="180">
        <f>=COUNTIF(J39:K39,"=当前方案")/配置表!$A$3</f>
        <v>0.111111111111111</v>
      </c>
      <c r="J39" s="24" t="s">
        <v>20</v>
      </c>
      <c r="K39" s="24" t="s">
        <v>21</v>
      </c>
      <c r="L39" s="24" t="s"/>
      <c r="M39" s="4" t="s"/>
      <c r="N39" s="24" t="s"/>
      <c r="O39" s="4" t="s"/>
      <c r="P39" s="24" t="s"/>
      <c r="Q39" s="4" t="s"/>
      <c r="R39" s="24" t="s"/>
      <c r="S39" s="4" t="s"/>
      <c r="T39" s="24" t="s"/>
      <c r="U39" s="4" t="s"/>
      <c r="V39" s="24" t="s"/>
      <c r="W39" s="4" t="s"/>
      <c r="X39" s="24" t="s"/>
      <c r="Y39" s="4" t="s"/>
      <c r="Z39" s="24" t="s"/>
      <c r="AA39" s="4" t="s"/>
    </row>
    <row r="40" spans="1:27" ht="27" customHeight="true">
      <c r="A40" s="4" t="s"/>
      <c r="B40" s="4" t="s"/>
      <c r="C40" s="25" t="s">
        <v>123</v>
      </c>
      <c r="D40" s="59" t="s">
        <v>124</v>
      </c>
      <c r="E40" s="178" t="s">
        <v>19</v>
      </c>
      <c r="F40" s="179" t="s"/>
      <c r="G40" s="180">
        <f>=H40/配置表!$A$3</f>
        <v>0.111111111111111</v>
      </c>
      <c r="H40" s="181">
        <f>=IF(E40=配置表!$B$3,COUNTIF(I40:K40,"=当前方案"),0)</f>
        <v>1</v>
      </c>
      <c r="I40" s="180">
        <f>=COUNTIF(J40:K40,"=当前方案")/配置表!$A$3</f>
        <v>0.111111111111111</v>
      </c>
      <c r="J40" s="26" t="s">
        <v>20</v>
      </c>
      <c r="K40" s="28" t="s">
        <v>21</v>
      </c>
      <c r="L40" s="26" t="s"/>
      <c r="M40" s="4" t="s"/>
      <c r="N40" s="26" t="s"/>
      <c r="O40" s="4" t="s"/>
      <c r="P40" s="26" t="s"/>
      <c r="Q40" s="4" t="s"/>
      <c r="R40" s="26" t="s"/>
      <c r="S40" s="4" t="s"/>
      <c r="T40" s="26" t="s"/>
      <c r="U40" s="4" t="s"/>
      <c r="V40" s="26" t="s"/>
      <c r="W40" s="4" t="s"/>
      <c r="X40" s="26" t="s"/>
      <c r="Y40" s="4" t="s"/>
      <c r="Z40" s="26" t="s"/>
      <c r="AA40" s="4" t="s"/>
    </row>
    <row r="41" spans="1:27" ht="27" customHeight="true">
      <c r="A41" s="4" t="s"/>
      <c r="B41" s="4" t="s"/>
      <c r="C41" s="4" t="s"/>
      <c r="D41" s="59" t="s">
        <v>126</v>
      </c>
      <c r="E41" s="178" t="s">
        <v>25</v>
      </c>
      <c r="F41" s="179" t="s"/>
      <c r="G41" s="180">
        <f>=H41/配置表!$A$3</f>
        <v>0</v>
      </c>
      <c r="H41" s="181">
        <f>=IF(E41=配置表!$B$3,COUNTIF(I41:K41,"=当前方案"),0)</f>
        <v>0</v>
      </c>
      <c r="I41" s="180">
        <f>=COUNTIF(J41:K41,"=当前方案")/配置表!$A$3</f>
        <v>0</v>
      </c>
      <c r="J41" s="24" t="s">
        <v>25</v>
      </c>
      <c r="K41" s="28" t="s">
        <v>21</v>
      </c>
      <c r="L41" s="24" t="s"/>
      <c r="M41" s="4" t="s"/>
      <c r="N41" s="24" t="s"/>
      <c r="O41" s="4" t="s"/>
      <c r="P41" s="24" t="s"/>
      <c r="Q41" s="4" t="s"/>
      <c r="R41" s="24" t="s"/>
      <c r="S41" s="4" t="s"/>
      <c r="T41" s="24" t="s"/>
      <c r="U41" s="4" t="s"/>
      <c r="V41" s="24" t="s"/>
      <c r="W41" s="4" t="s"/>
      <c r="X41" s="24" t="s"/>
      <c r="Y41" s="4" t="s"/>
      <c r="Z41" s="24" t="s"/>
      <c r="AA41" s="4" t="s"/>
    </row>
    <row r="42" spans="1:27" ht="27" customHeight="true">
      <c r="A42" s="4" t="s"/>
      <c r="B42" s="25" t="s">
        <v>128</v>
      </c>
      <c r="C42" s="19" t="s">
        <v>683</v>
      </c>
      <c r="D42" s="59" t="s">
        <v>129</v>
      </c>
      <c r="E42" s="178" t="s">
        <v>19</v>
      </c>
      <c r="F42" s="179" t="s"/>
      <c r="G42" s="180">
        <f>=H42/配置表!$A$3</f>
        <v>0.111111111111111</v>
      </c>
      <c r="H42" s="181">
        <f>=IF(E42=配置表!$B$3,COUNTIF(I42:K42,"=当前方案"),0)</f>
        <v>1</v>
      </c>
      <c r="I42" s="180">
        <f>=COUNTIF(J42:K42,"=当前方案")/配置表!$A$3</f>
        <v>0.111111111111111</v>
      </c>
      <c r="J42" s="24" t="s">
        <v>20</v>
      </c>
      <c r="K42" s="28" t="s">
        <v>21</v>
      </c>
      <c r="L42" s="24" t="s"/>
      <c r="M42" s="4" t="s"/>
      <c r="N42" s="24" t="s"/>
      <c r="O42" s="4" t="s"/>
      <c r="P42" s="24" t="s"/>
      <c r="Q42" s="4" t="s"/>
      <c r="R42" s="24" t="s"/>
      <c r="S42" s="4" t="s"/>
      <c r="T42" s="24" t="s"/>
      <c r="U42" s="4" t="s"/>
      <c r="V42" s="24" t="s"/>
      <c r="W42" s="4" t="s"/>
      <c r="X42" s="24" t="s"/>
      <c r="Y42" s="4" t="s"/>
      <c r="Z42" s="24" t="s"/>
      <c r="AA42" s="4" t="s"/>
    </row>
    <row r="43" spans="1:27" ht="27" customHeight="true">
      <c r="A43" s="4" t="s"/>
      <c r="B43" s="4" t="s"/>
      <c r="C43" s="19" t="s">
        <v>627</v>
      </c>
      <c r="D43" s="59" t="s">
        <v>136</v>
      </c>
      <c r="E43" s="178" t="s">
        <v>19</v>
      </c>
      <c r="F43" s="179" t="s"/>
      <c r="G43" s="180">
        <f>=H43/配置表!$A$3</f>
        <v>0.111111111111111</v>
      </c>
      <c r="H43" s="181">
        <f>=IF(E43=配置表!$B$3,COUNTIF(I43:K43,"=当前方案"),0)</f>
        <v>1</v>
      </c>
      <c r="I43" s="180">
        <f>=COUNTIF(J43:K43,"=当前方案")/配置表!$A$3</f>
        <v>0.111111111111111</v>
      </c>
      <c r="J43" s="24" t="s">
        <v>20</v>
      </c>
      <c r="K43" s="28" t="s">
        <v>21</v>
      </c>
      <c r="L43" s="24" t="s"/>
      <c r="M43" s="4" t="s"/>
      <c r="N43" s="24" t="s"/>
      <c r="O43" s="4" t="s"/>
      <c r="P43" s="24" t="s"/>
      <c r="Q43" s="4" t="s"/>
      <c r="R43" s="24" t="s"/>
      <c r="S43" s="4" t="s"/>
      <c r="T43" s="24" t="s"/>
      <c r="U43" s="4" t="s"/>
      <c r="V43" s="24" t="s"/>
      <c r="W43" s="4" t="s"/>
      <c r="X43" s="24" t="s"/>
      <c r="Y43" s="4" t="s"/>
      <c r="Z43" s="24" t="s"/>
      <c r="AA43" s="4" t="s"/>
    </row>
    <row r="44" spans="1:27" ht="27" customHeight="true">
      <c r="A44" s="4" t="s"/>
      <c r="B44" s="4" t="s"/>
      <c r="C44" s="4" t="s"/>
      <c r="D44" s="59" t="s">
        <v>302</v>
      </c>
      <c r="E44" s="185" t="s">
        <v>69</v>
      </c>
      <c r="F44" s="179" t="s"/>
      <c r="G44" s="180">
        <f>=H44/配置表!$A$3</f>
        <v>0</v>
      </c>
      <c r="H44" s="181">
        <f>=IF(E44=配置表!$B$3,COUNTIF(I44:K44,"=当前方案"),0)</f>
        <v>0</v>
      </c>
      <c r="I44" s="180">
        <f>=COUNTIF(J44:K44,"=当前方案")/配置表!$A$3</f>
        <v>0</v>
      </c>
      <c r="J44" s="24" t="s">
        <v>69</v>
      </c>
      <c r="K44" s="24" t="s">
        <v>27</v>
      </c>
      <c r="L44" s="24" t="s"/>
      <c r="M44" s="4" t="s"/>
      <c r="N44" s="24" t="s"/>
      <c r="O44" s="4" t="s"/>
      <c r="P44" s="24" t="s"/>
      <c r="Q44" s="4" t="s"/>
      <c r="R44" s="24" t="s"/>
      <c r="S44" s="4" t="s"/>
      <c r="T44" s="24" t="s"/>
      <c r="U44" s="4" t="s"/>
      <c r="V44" s="24" t="s"/>
      <c r="W44" s="4" t="s"/>
      <c r="X44" s="24" t="s"/>
      <c r="Y44" s="4" t="s"/>
      <c r="Z44" s="24" t="s"/>
      <c r="AA44" s="4" t="s"/>
    </row>
    <row r="45" spans="1:27" ht="27" customHeight="true">
      <c r="A45" s="4" t="s"/>
      <c r="B45" s="4" t="s"/>
      <c r="C45" s="19" t="s">
        <v>628</v>
      </c>
      <c r="D45" s="59" t="s">
        <v>140</v>
      </c>
      <c r="E45" s="178" t="s">
        <v>19</v>
      </c>
      <c r="F45" s="179" t="s"/>
      <c r="G45" s="180">
        <f>=H45/配置表!$A$3</f>
        <v>0</v>
      </c>
      <c r="H45" s="181">
        <f>=IF(E45=配置表!$B$3,COUNTIF(I45:K45,"=当前方案"),0)</f>
        <v>0</v>
      </c>
      <c r="I45" s="180">
        <f>=COUNTIF(J45:K45,"=当前方案")/配置表!$A$3</f>
        <v>0</v>
      </c>
      <c r="J45" s="24" t="s">
        <v>23</v>
      </c>
      <c r="K45" s="24" t="s">
        <v>23</v>
      </c>
      <c r="L45" s="24" t="s"/>
      <c r="M45" s="4" t="s"/>
      <c r="N45" s="24" t="s"/>
      <c r="O45" s="4" t="s"/>
      <c r="P45" s="24" t="s"/>
      <c r="Q45" s="4" t="s"/>
      <c r="R45" s="24" t="s"/>
      <c r="S45" s="4" t="s"/>
      <c r="T45" s="24" t="s"/>
      <c r="U45" s="4" t="s"/>
      <c r="V45" s="24" t="s"/>
      <c r="W45" s="4" t="s"/>
      <c r="X45" s="24" t="s"/>
      <c r="Y45" s="4" t="s"/>
      <c r="Z45" s="24" t="s"/>
      <c r="AA45" s="4" t="s"/>
    </row>
    <row r="46" spans="1:27" ht="27" customHeight="true">
      <c r="A46" s="4" t="s"/>
      <c r="B46" s="4" t="s"/>
      <c r="C46" s="4" t="s"/>
      <c r="D46" s="59" t="s">
        <v>142</v>
      </c>
      <c r="E46" s="178" t="s">
        <v>76</v>
      </c>
      <c r="F46" s="183" t="s">
        <v>297</v>
      </c>
      <c r="G46" s="180">
        <f>=H46/配置表!$A$3</f>
        <v>0</v>
      </c>
      <c r="H46" s="181">
        <f>=IF(E46=配置表!$B$3,COUNTIF(I46:K46,"=当前方案"),0)</f>
        <v>0</v>
      </c>
      <c r="I46" s="180">
        <f>=COUNTIF(J46:K46,"=当前方案")/配置表!$A$3</f>
        <v>0</v>
      </c>
      <c r="J46" s="75" t="s">
        <v>23</v>
      </c>
      <c r="K46" s="40" t="s">
        <v>23</v>
      </c>
      <c r="L46" s="75" t="s"/>
      <c r="M46" s="4" t="s"/>
      <c r="N46" s="75" t="s"/>
      <c r="O46" s="4" t="s"/>
      <c r="P46" s="75" t="s"/>
      <c r="Q46" s="4" t="s"/>
      <c r="R46" s="75" t="s"/>
      <c r="S46" s="4" t="s"/>
      <c r="T46" s="75" t="s"/>
      <c r="U46" s="4" t="s"/>
      <c r="V46" s="75" t="s"/>
      <c r="W46" s="4" t="s"/>
      <c r="X46" s="75" t="s"/>
      <c r="Y46" s="4" t="s"/>
      <c r="Z46" s="75" t="s"/>
      <c r="AA46" s="4" t="s"/>
    </row>
    <row r="47" spans="1:27" ht="27" customHeight="true">
      <c r="A47" s="19" t="s">
        <v>684</v>
      </c>
      <c r="B47" s="25" t="s">
        <v>146</v>
      </c>
      <c r="C47" s="19" t="s">
        <v>685</v>
      </c>
      <c r="D47" s="59" t="s">
        <v>148</v>
      </c>
      <c r="E47" s="178" t="s">
        <v>19</v>
      </c>
      <c r="F47" s="179" t="s"/>
      <c r="G47" s="180">
        <f>=H47/配置表!$A$3</f>
        <v>0</v>
      </c>
      <c r="H47" s="181">
        <f>=IF(E47=配置表!$B$3,COUNTIF(I47:K47,"=当前方案"),0)</f>
        <v>0</v>
      </c>
      <c r="I47" s="180">
        <f>=COUNTIF(J47:K47,"=当前方案")/配置表!$A$3</f>
        <v>0</v>
      </c>
      <c r="J47" s="24" t="s">
        <v>23</v>
      </c>
      <c r="K47" s="40" t="s">
        <v>23</v>
      </c>
      <c r="L47" s="24" t="s"/>
      <c r="M47" s="4" t="s"/>
      <c r="N47" s="24" t="s"/>
      <c r="O47" s="4" t="s"/>
      <c r="P47" s="24" t="s"/>
      <c r="Q47" s="4" t="s"/>
      <c r="R47" s="24" t="s"/>
      <c r="S47" s="4" t="s"/>
      <c r="T47" s="24" t="s"/>
      <c r="U47" s="4" t="s"/>
      <c r="V47" s="24" t="s"/>
      <c r="W47" s="4" t="s"/>
      <c r="X47" s="24" t="s"/>
      <c r="Y47" s="4" t="s"/>
      <c r="Z47" s="24" t="s"/>
      <c r="AA47" s="4" t="s"/>
    </row>
    <row r="48" spans="1:27" ht="27" customHeight="true">
      <c r="A48" s="4" t="s"/>
      <c r="B48" s="25" t="s">
        <v>150</v>
      </c>
      <c r="C48" s="19" t="s">
        <v>631</v>
      </c>
      <c r="D48" s="59" t="s">
        <v>151</v>
      </c>
      <c r="E48" s="178" t="s">
        <v>19</v>
      </c>
      <c r="F48" s="179" t="s"/>
      <c r="G48" s="180">
        <f>=H48/配置表!$A$3</f>
        <v>0</v>
      </c>
      <c r="H48" s="181">
        <f>=IF(E48=配置表!$B$3,COUNTIF(I48:K48,"=当前方案"),0)</f>
        <v>0</v>
      </c>
      <c r="I48" s="180">
        <f>=COUNTIF(J48:K48,"=当前方案")/配置表!$A$3</f>
        <v>0</v>
      </c>
      <c r="J48" s="24" t="s">
        <v>23</v>
      </c>
      <c r="K48" s="40" t="s">
        <v>23</v>
      </c>
      <c r="L48" s="24" t="s"/>
      <c r="M48" s="4" t="s"/>
      <c r="N48" s="24" t="s"/>
      <c r="O48" s="4" t="s"/>
      <c r="P48" s="24" t="s"/>
      <c r="Q48" s="4" t="s"/>
      <c r="R48" s="24" t="s"/>
      <c r="S48" s="4" t="s"/>
      <c r="T48" s="24" t="s"/>
      <c r="U48" s="4" t="s"/>
      <c r="V48" s="24" t="s"/>
      <c r="W48" s="4" t="s"/>
      <c r="X48" s="24" t="s"/>
      <c r="Y48" s="4" t="s"/>
      <c r="Z48" s="24" t="s"/>
      <c r="AA48" s="4" t="s"/>
    </row>
    <row r="49" spans="1:27" ht="27" customHeight="true">
      <c r="A49" s="4" t="s"/>
      <c r="B49" s="4" t="s"/>
      <c r="C49" s="19" t="s">
        <v>632</v>
      </c>
      <c r="D49" s="59" t="s">
        <v>152</v>
      </c>
      <c r="E49" s="189" t="s">
        <v>19</v>
      </c>
      <c r="F49" s="179" t="s"/>
      <c r="G49" s="180">
        <f>=H49/配置表!$A$3</f>
        <v>0.111111111111111</v>
      </c>
      <c r="H49" s="181">
        <f>=IF(E49=配置表!$B$3,COUNTIF(I49:K49,"=当前方案"),0)</f>
        <v>1</v>
      </c>
      <c r="I49" s="180">
        <f>=COUNTIF(J49:K49,"=当前方案")/配置表!$A$3</f>
        <v>0.111111111111111</v>
      </c>
      <c r="J49" s="24" t="s">
        <v>20</v>
      </c>
      <c r="K49" s="24" t="s">
        <v>21</v>
      </c>
      <c r="L49" s="24" t="s"/>
      <c r="M49" s="4" t="s"/>
      <c r="N49" s="24" t="s"/>
      <c r="O49" s="4" t="s"/>
      <c r="P49" s="24" t="s"/>
      <c r="Q49" s="4" t="s"/>
      <c r="R49" s="24" t="s"/>
      <c r="S49" s="4" t="s"/>
      <c r="T49" s="24" t="s"/>
      <c r="U49" s="4" t="s"/>
      <c r="V49" s="24" t="s"/>
      <c r="W49" s="4" t="s"/>
      <c r="X49" s="24" t="s"/>
      <c r="Y49" s="4" t="s"/>
      <c r="Z49" s="24" t="s"/>
      <c r="AA49" s="4" t="s"/>
    </row>
    <row r="50" spans="1:27" ht="27" customHeight="true">
      <c r="A50" s="4" t="s"/>
      <c r="B50" s="4" t="s"/>
      <c r="C50" s="25" t="s">
        <v>158</v>
      </c>
      <c r="D50" s="59" t="s">
        <v>159</v>
      </c>
      <c r="E50" s="190" t="s">
        <v>19</v>
      </c>
      <c r="F50" s="179" t="s"/>
      <c r="G50" s="180">
        <f>=H50/配置表!$A$3</f>
        <v>0</v>
      </c>
      <c r="H50" s="181">
        <f>=IF(E50=配置表!$B$3,COUNTIF(I50:K50,"=当前方案"),0)</f>
        <v>0</v>
      </c>
      <c r="I50" s="180">
        <f>=COUNTIF(J50:K50,"=当前方案")/配置表!$A$3</f>
        <v>0</v>
      </c>
      <c r="J50" s="24" t="s">
        <v>23</v>
      </c>
      <c r="K50" s="24" t="s">
        <v>23</v>
      </c>
      <c r="L50" s="24" t="s"/>
      <c r="M50" s="4" t="s"/>
      <c r="N50" s="24" t="s"/>
      <c r="O50" s="4" t="s"/>
      <c r="P50" s="24" t="s"/>
      <c r="Q50" s="4" t="s"/>
      <c r="R50" s="24" t="s"/>
      <c r="S50" s="4" t="s"/>
      <c r="T50" s="24" t="s"/>
      <c r="U50" s="4" t="s"/>
      <c r="V50" s="24" t="s"/>
      <c r="W50" s="4" t="s"/>
      <c r="X50" s="24" t="s"/>
      <c r="Y50" s="4" t="s"/>
      <c r="Z50" s="24" t="s"/>
      <c r="AA50" s="4" t="s"/>
    </row>
    <row r="51" spans="1:27" ht="27" customHeight="true">
      <c r="A51" s="83" t="s"/>
      <c r="B51" s="83" t="s"/>
      <c r="C51" s="83" t="s"/>
      <c r="D51" s="191" t="s">
        <v>161</v>
      </c>
      <c r="E51" s="190" t="s">
        <v>76</v>
      </c>
      <c r="F51" s="183" t="s">
        <v>297</v>
      </c>
      <c r="G51" s="180">
        <f>=H51/配置表!$A$3</f>
        <v>0</v>
      </c>
      <c r="H51" s="181">
        <f>=IF(E51=配置表!$B$3,COUNTIF(I51:K51,"=当前方案"),0)</f>
        <v>0</v>
      </c>
      <c r="I51" s="180">
        <f>=COUNTIF(J51:K51,"=当前方案")/配置表!$A$3</f>
        <v>0</v>
      </c>
      <c r="J51" s="75" t="s">
        <v>23</v>
      </c>
      <c r="K51" s="40" t="s">
        <v>23</v>
      </c>
      <c r="L51" s="75" t="s"/>
      <c r="M51" s="4" t="s"/>
      <c r="N51" s="75" t="s"/>
      <c r="O51" s="4" t="s"/>
      <c r="P51" s="75" t="s"/>
      <c r="Q51" s="4" t="s"/>
      <c r="R51" s="75" t="s"/>
      <c r="S51" s="4" t="s"/>
      <c r="T51" s="75" t="s"/>
      <c r="U51" s="4" t="s"/>
      <c r="V51" s="75" t="s"/>
      <c r="W51" s="4" t="s"/>
      <c r="X51" s="75" t="s"/>
      <c r="Y51" s="4" t="s"/>
      <c r="Z51" s="75" t="s"/>
      <c r="AA51" s="4" t="s"/>
    </row>
    <row r="52" spans="1:27" ht="27" customHeight="true">
      <c r="A52" s="19" t="s">
        <v>686</v>
      </c>
      <c r="B52" s="19" t="s">
        <v>635</v>
      </c>
      <c r="C52" s="19" t="s">
        <v>635</v>
      </c>
      <c r="D52" s="59" t="s">
        <v>163</v>
      </c>
      <c r="E52" s="192" t="s">
        <v>19</v>
      </c>
      <c r="F52" s="183" t="s">
        <v>303</v>
      </c>
      <c r="G52" s="180">
        <f>=H52/配置表!$A$3</f>
        <v>0.111111111111111</v>
      </c>
      <c r="H52" s="181">
        <f>=IF(E52=配置表!$B$3,COUNTIF(I52:K52,"=当前方案"),0)</f>
        <v>1</v>
      </c>
      <c r="I52" s="180">
        <f>=COUNTIF(J52:K52,"=当前方案")/配置表!$A$3</f>
        <v>0.111111111111111</v>
      </c>
      <c r="J52" s="24" t="s">
        <v>20</v>
      </c>
      <c r="K52" s="24" t="s">
        <v>21</v>
      </c>
      <c r="L52" s="24" t="s"/>
      <c r="M52" s="4" t="s"/>
      <c r="N52" s="24" t="s"/>
      <c r="O52" s="4" t="s"/>
      <c r="P52" s="24" t="s"/>
      <c r="Q52" s="4" t="s"/>
      <c r="R52" s="24" t="s"/>
      <c r="S52" s="4" t="s"/>
      <c r="T52" s="24" t="s"/>
      <c r="U52" s="4" t="s"/>
      <c r="V52" s="24" t="s"/>
      <c r="W52" s="4" t="s"/>
      <c r="X52" s="24" t="s"/>
      <c r="Y52" s="4" t="s"/>
      <c r="Z52" s="24" t="s"/>
      <c r="AA52" s="4" t="s"/>
    </row>
    <row r="53" spans="1:27" ht="27" customHeight="true">
      <c r="A53" s="4" t="s"/>
      <c r="B53" s="4" t="s"/>
      <c r="C53" s="4" t="s"/>
      <c r="D53" s="59" t="s">
        <v>165</v>
      </c>
      <c r="E53" s="193" t="s">
        <v>76</v>
      </c>
      <c r="F53" s="179" t="s"/>
      <c r="G53" s="180">
        <f>=H53/配置表!$A$3</f>
        <v>0</v>
      </c>
      <c r="H53" s="181">
        <f>=IF(E53=配置表!$B$3,COUNTIF(I53:K53,"=当前方案"),0)</f>
        <v>0</v>
      </c>
      <c r="I53" s="180">
        <f>=COUNTIF(J53:K53,"=当前方案")/配置表!$A$3</f>
        <v>0</v>
      </c>
      <c r="J53" s="24" t="s">
        <v>25</v>
      </c>
      <c r="K53" s="24" t="s">
        <v>27</v>
      </c>
      <c r="L53" s="24" t="s"/>
      <c r="M53" s="4" t="s"/>
      <c r="N53" s="24" t="s"/>
      <c r="O53" s="4" t="s"/>
      <c r="P53" s="24" t="s"/>
      <c r="Q53" s="4" t="s"/>
      <c r="R53" s="24" t="s"/>
      <c r="S53" s="4" t="s"/>
      <c r="T53" s="24" t="s"/>
      <c r="U53" s="4" t="s"/>
      <c r="V53" s="24" t="s"/>
      <c r="W53" s="4" t="s"/>
      <c r="X53" s="24" t="s"/>
      <c r="Y53" s="4" t="s"/>
      <c r="Z53" s="24" t="s"/>
      <c r="AA53" s="4" t="s"/>
    </row>
    <row r="54" spans="1:27" ht="27" customHeight="true">
      <c r="A54" s="4" t="s"/>
      <c r="B54" s="19" t="s">
        <v>687</v>
      </c>
      <c r="C54" s="19" t="s">
        <v>637</v>
      </c>
      <c r="D54" s="19" t="s">
        <v>638</v>
      </c>
      <c r="E54" s="192" t="s">
        <v>19</v>
      </c>
      <c r="F54" s="179" t="s"/>
      <c r="G54" s="180">
        <f>=H54/配置表!$A$3</f>
        <v>0.111111111111111</v>
      </c>
      <c r="H54" s="181">
        <f>=IF(E54=配置表!$B$3,COUNTIF(I54:K54,"=当前方案"),0)</f>
        <v>1</v>
      </c>
      <c r="I54" s="180">
        <f>=COUNTIF(J54:K54,"=当前方案")/配置表!$A$3</f>
        <v>0.111111111111111</v>
      </c>
      <c r="J54" s="24" t="s">
        <v>20</v>
      </c>
      <c r="K54" s="24" t="s">
        <v>21</v>
      </c>
      <c r="L54" s="24" t="s"/>
      <c r="M54" s="4" t="s"/>
      <c r="N54" s="24" t="s"/>
      <c r="O54" s="4" t="s"/>
      <c r="P54" s="24" t="s"/>
      <c r="Q54" s="4" t="s"/>
      <c r="R54" s="24" t="s"/>
      <c r="S54" s="4" t="s"/>
      <c r="T54" s="24" t="s"/>
      <c r="U54" s="4" t="s"/>
      <c r="V54" s="24" t="s"/>
      <c r="W54" s="4" t="s"/>
      <c r="X54" s="24" t="s"/>
      <c r="Y54" s="4" t="s"/>
      <c r="Z54" s="24" t="s"/>
      <c r="AA54" s="4" t="s"/>
    </row>
    <row r="55" spans="1:27" ht="27" customHeight="true">
      <c r="A55" s="4" t="s"/>
      <c r="B55" s="4" t="s"/>
      <c r="C55" s="4" t="s"/>
      <c r="D55" s="19" t="s">
        <v>639</v>
      </c>
      <c r="E55" s="192" t="s">
        <v>76</v>
      </c>
      <c r="F55" s="179" t="s"/>
      <c r="G55" s="180">
        <f>=H55/配置表!$A$3</f>
        <v>0</v>
      </c>
      <c r="H55" s="181">
        <f>=IF(E55=配置表!$B$3,COUNTIF(I55:K55,"=当前方案"),0)</f>
        <v>0</v>
      </c>
      <c r="I55" s="180">
        <f>=COUNTIF(J55:K55,"=当前方案")/配置表!$A$3</f>
        <v>0</v>
      </c>
      <c r="J55" s="24" t="s">
        <v>23</v>
      </c>
      <c r="K55" s="24" t="s">
        <v>23</v>
      </c>
      <c r="L55" s="24" t="s"/>
      <c r="M55" s="4" t="s"/>
      <c r="N55" s="24" t="s"/>
      <c r="O55" s="4" t="s"/>
      <c r="P55" s="24" t="s"/>
      <c r="Q55" s="4" t="s"/>
      <c r="R55" s="24" t="s"/>
      <c r="S55" s="4" t="s"/>
      <c r="T55" s="24" t="s"/>
      <c r="U55" s="4" t="s"/>
      <c r="V55" s="24" t="s"/>
      <c r="W55" s="4" t="s"/>
      <c r="X55" s="24" t="s"/>
      <c r="Y55" s="4" t="s"/>
      <c r="Z55" s="24" t="s"/>
      <c r="AA55" s="4" t="s"/>
    </row>
    <row r="56" spans="1:27" ht="27" customHeight="true">
      <c r="A56" s="4" t="s"/>
      <c r="B56" s="4" t="s"/>
      <c r="C56" s="19" t="s">
        <v>640</v>
      </c>
      <c r="D56" s="19" t="s">
        <v>641</v>
      </c>
      <c r="E56" s="192" t="s">
        <v>19</v>
      </c>
      <c r="F56" s="179" t="s"/>
      <c r="G56" s="180">
        <f>=H56/配置表!$A$3</f>
        <v>0.111111111111111</v>
      </c>
      <c r="H56" s="181">
        <f>=IF(E56=配置表!$B$3,COUNTIF(I56:K56,"=当前方案"),0)</f>
        <v>1</v>
      </c>
      <c r="I56" s="180">
        <f>=COUNTIF(J56:K56,"=当前方案")/配置表!$A$3</f>
        <v>0.111111111111111</v>
      </c>
      <c r="J56" s="24" t="s">
        <v>20</v>
      </c>
      <c r="K56" s="24" t="s">
        <v>21</v>
      </c>
      <c r="L56" s="24" t="s"/>
      <c r="M56" s="4" t="s"/>
      <c r="N56" s="24" t="s"/>
      <c r="O56" s="4" t="s"/>
      <c r="P56" s="24" t="s"/>
      <c r="Q56" s="4" t="s"/>
      <c r="R56" s="24" t="s"/>
      <c r="S56" s="4" t="s"/>
      <c r="T56" s="24" t="s"/>
      <c r="U56" s="4" t="s"/>
      <c r="V56" s="24" t="s"/>
      <c r="W56" s="4" t="s"/>
      <c r="X56" s="24" t="s"/>
      <c r="Y56" s="4" t="s"/>
      <c r="Z56" s="24" t="s"/>
      <c r="AA56" s="4" t="s"/>
    </row>
    <row r="57" spans="1:27" ht="27" customHeight="true">
      <c r="A57" s="4" t="s"/>
      <c r="B57" s="4" t="s"/>
      <c r="C57" s="25" t="s">
        <v>304</v>
      </c>
      <c r="D57" s="19" t="s">
        <v>642</v>
      </c>
      <c r="E57" s="192" t="s">
        <v>29</v>
      </c>
      <c r="F57" s="179" t="s"/>
      <c r="G57" s="180">
        <f>=H57/配置表!$A$3</f>
        <v>0</v>
      </c>
      <c r="H57" s="181">
        <f>=IF(E57=配置表!$B$3,COUNTIF(I57:K57,"=当前方案"),0)</f>
        <v>0</v>
      </c>
      <c r="I57" s="180">
        <f>=COUNTIF(J57:K57,"=当前方案")/配置表!$A$3</f>
        <v>0.111111111111111</v>
      </c>
      <c r="J57" s="24" t="s">
        <v>20</v>
      </c>
      <c r="K57" s="28" t="s">
        <v>21</v>
      </c>
      <c r="L57" s="24" t="s"/>
      <c r="M57" s="4" t="s"/>
      <c r="N57" s="24" t="s"/>
      <c r="O57" s="4" t="s"/>
      <c r="P57" s="24" t="s"/>
      <c r="Q57" s="4" t="s"/>
      <c r="R57" s="24" t="s"/>
      <c r="S57" s="4" t="s"/>
      <c r="T57" s="24" t="s"/>
      <c r="U57" s="4" t="s"/>
      <c r="V57" s="24" t="s"/>
      <c r="W57" s="4" t="s"/>
      <c r="X57" s="24" t="s"/>
      <c r="Y57" s="4" t="s"/>
      <c r="Z57" s="24" t="s"/>
      <c r="AA57" s="4" t="s"/>
    </row>
    <row r="58" spans="1:27" ht="27" customHeight="true">
      <c r="A58" s="4" t="s"/>
      <c r="B58" s="4" t="s"/>
      <c r="C58" s="25" t="s">
        <v>170</v>
      </c>
      <c r="D58" s="25" t="s">
        <v>305</v>
      </c>
      <c r="E58" s="192" t="s">
        <v>19</v>
      </c>
      <c r="F58" s="179" t="s"/>
      <c r="G58" s="180">
        <f>=H58/配置表!$A$3</f>
        <v>0.111111111111111</v>
      </c>
      <c r="H58" s="181">
        <f>=IF(E58=配置表!$B$3,COUNTIF(I58:K58,"=当前方案"),0)</f>
        <v>1</v>
      </c>
      <c r="I58" s="180">
        <f>=COUNTIF(J58:K58,"=当前方案")/配置表!$A$3</f>
        <v>0.111111111111111</v>
      </c>
      <c r="J58" s="24" t="s">
        <v>20</v>
      </c>
      <c r="K58" s="28" t="s">
        <v>21</v>
      </c>
      <c r="L58" s="24" t="s"/>
      <c r="M58" s="4" t="s"/>
      <c r="N58" s="24" t="s"/>
      <c r="O58" s="4" t="s"/>
      <c r="P58" s="24" t="s"/>
      <c r="Q58" s="4" t="s"/>
      <c r="R58" s="24" t="s"/>
      <c r="S58" s="4" t="s"/>
      <c r="T58" s="24" t="s"/>
      <c r="U58" s="4" t="s"/>
      <c r="V58" s="24" t="s"/>
      <c r="W58" s="4" t="s"/>
      <c r="X58" s="24" t="s"/>
      <c r="Y58" s="4" t="s"/>
      <c r="Z58" s="24" t="s"/>
      <c r="AA58" s="4" t="s"/>
    </row>
    <row r="59" spans="1:27" ht="27" customHeight="true">
      <c r="A59" s="4" t="s"/>
      <c r="B59" s="4" t="s"/>
      <c r="C59" s="19" t="s">
        <v>643</v>
      </c>
      <c r="D59" s="19" t="s">
        <v>644</v>
      </c>
      <c r="E59" s="192" t="s">
        <v>19</v>
      </c>
      <c r="F59" s="179" t="s"/>
      <c r="G59" s="180">
        <f>=H59/配置表!$A$3</f>
        <v>0.111111111111111</v>
      </c>
      <c r="H59" s="181">
        <f>=IF(E59=配置表!$B$3,COUNTIF(I59:K59,"=当前方案"),0)</f>
        <v>1</v>
      </c>
      <c r="I59" s="180">
        <f>=COUNTIF(J59:K59,"=当前方案")/配置表!$A$3</f>
        <v>0.111111111111111</v>
      </c>
      <c r="J59" s="26" t="s">
        <v>20</v>
      </c>
      <c r="K59" s="28" t="s">
        <v>21</v>
      </c>
      <c r="L59" s="26" t="s"/>
      <c r="M59" s="4" t="s"/>
      <c r="N59" s="26" t="s"/>
      <c r="O59" s="4" t="s"/>
      <c r="P59" s="26" t="s"/>
      <c r="Q59" s="4" t="s"/>
      <c r="R59" s="26" t="s"/>
      <c r="S59" s="4" t="s"/>
      <c r="T59" s="26" t="s"/>
      <c r="U59" s="4" t="s"/>
      <c r="V59" s="26" t="s"/>
      <c r="W59" s="4" t="s"/>
      <c r="X59" s="26" t="s"/>
      <c r="Y59" s="4" t="s"/>
      <c r="Z59" s="26" t="s"/>
      <c r="AA59" s="4" t="s"/>
    </row>
    <row r="60" spans="1:27" ht="27" customHeight="true">
      <c r="A60" s="4" t="s"/>
      <c r="B60" s="19" t="s">
        <v>688</v>
      </c>
      <c r="C60" s="25" t="s">
        <v>172</v>
      </c>
      <c r="D60" s="25" t="s">
        <v>173</v>
      </c>
      <c r="E60" s="194" t="s">
        <v>29</v>
      </c>
      <c r="F60" s="179" t="s"/>
      <c r="G60" s="180">
        <f>=H60/配置表!$A$3</f>
        <v>0</v>
      </c>
      <c r="H60" s="181">
        <f>=IF(E60=配置表!$B$3,COUNTIF(I60:K60,"=当前方案"),0)</f>
        <v>0</v>
      </c>
      <c r="I60" s="180">
        <f>=COUNTIF(J60:K60,"=当前方案")/配置表!$A$3</f>
        <v>0</v>
      </c>
      <c r="J60" s="90" t="s">
        <v>29</v>
      </c>
      <c r="K60" s="24" t="s">
        <v>42</v>
      </c>
      <c r="L60" s="90" t="s"/>
      <c r="M60" s="24" t="s"/>
      <c r="N60" s="90" t="s"/>
      <c r="O60" s="24" t="s"/>
      <c r="P60" s="90" t="s"/>
      <c r="Q60" s="24" t="s"/>
      <c r="R60" s="90" t="s"/>
      <c r="S60" s="24" t="s"/>
      <c r="T60" s="90" t="s"/>
      <c r="U60" s="24" t="s"/>
      <c r="V60" s="90" t="s"/>
      <c r="W60" s="24" t="s"/>
      <c r="X60" s="90" t="s"/>
      <c r="Y60" s="24" t="s"/>
      <c r="Z60" s="90" t="s"/>
      <c r="AA60" s="24" t="s"/>
    </row>
    <row r="61" spans="1:27" ht="27" customHeight="true">
      <c r="A61" s="4" t="s"/>
      <c r="B61" s="4" t="s"/>
      <c r="C61" s="4" t="s"/>
      <c r="D61" s="25" t="s">
        <v>174</v>
      </c>
      <c r="E61" s="194" t="s">
        <v>29</v>
      </c>
      <c r="F61" s="179" t="s"/>
      <c r="G61" s="180">
        <f>=H61/配置表!$A$3</f>
        <v>0</v>
      </c>
      <c r="H61" s="181">
        <f>=IF(E61=配置表!$B$3,COUNTIF(I61:K61,"=当前方案"),0)</f>
        <v>0</v>
      </c>
      <c r="I61" s="180">
        <f>=COUNTIF(J61:K61,"=当前方案")/配置表!$A$3</f>
        <v>0</v>
      </c>
      <c r="J61" s="24" t="s">
        <v>29</v>
      </c>
      <c r="K61" s="24" t="s">
        <v>42</v>
      </c>
      <c r="L61" s="24" t="s"/>
      <c r="M61" s="24" t="s"/>
      <c r="N61" s="24" t="s"/>
      <c r="O61" s="24" t="s"/>
      <c r="P61" s="24" t="s"/>
      <c r="Q61" s="24" t="s"/>
      <c r="R61" s="24" t="s"/>
      <c r="S61" s="24" t="s"/>
      <c r="T61" s="24" t="s"/>
      <c r="U61" s="24" t="s"/>
      <c r="V61" s="24" t="s"/>
      <c r="W61" s="24" t="s"/>
      <c r="X61" s="24" t="s"/>
      <c r="Y61" s="24" t="s"/>
      <c r="Z61" s="24" t="s"/>
      <c r="AA61" s="24" t="s"/>
    </row>
    <row r="62" spans="1:27" ht="27" customHeight="true">
      <c r="A62" s="4" t="s"/>
      <c r="B62" s="4" t="s"/>
      <c r="C62" s="4" t="s"/>
      <c r="D62" s="25" t="s">
        <v>175</v>
      </c>
      <c r="E62" s="192" t="s">
        <v>29</v>
      </c>
      <c r="F62" s="179" t="s"/>
      <c r="G62" s="180">
        <f>=H62/配置表!$A$3</f>
        <v>0</v>
      </c>
      <c r="H62" s="181">
        <f>=IF(E62=配置表!$B$3,COUNTIF(I62:K62,"=当前方案"),0)</f>
        <v>0</v>
      </c>
      <c r="I62" s="180">
        <f>=COUNTIF(J62:K62,"=当前方案")/配置表!$A$3</f>
        <v>0</v>
      </c>
      <c r="J62" s="24" t="s">
        <v>29</v>
      </c>
      <c r="K62" s="24" t="s">
        <v>42</v>
      </c>
      <c r="L62" s="24" t="s"/>
      <c r="M62" s="24" t="s"/>
      <c r="N62" s="24" t="s"/>
      <c r="O62" s="24" t="s"/>
      <c r="P62" s="24" t="s"/>
      <c r="Q62" s="24" t="s"/>
      <c r="R62" s="24" t="s"/>
      <c r="S62" s="24" t="s"/>
      <c r="T62" s="24" t="s"/>
      <c r="U62" s="24" t="s"/>
      <c r="V62" s="24" t="s"/>
      <c r="W62" s="24" t="s"/>
      <c r="X62" s="24" t="s"/>
      <c r="Y62" s="24" t="s"/>
      <c r="Z62" s="24" t="s"/>
      <c r="AA62" s="24" t="s"/>
    </row>
    <row r="63" spans="1:27" ht="27" customHeight="true">
      <c r="A63" s="4" t="s"/>
      <c r="B63" s="4" t="s"/>
      <c r="C63" s="25" t="s">
        <v>178</v>
      </c>
      <c r="D63" s="25" t="s">
        <v>179</v>
      </c>
      <c r="E63" s="192" t="s">
        <v>19</v>
      </c>
      <c r="F63" s="183" t="s">
        <v>306</v>
      </c>
      <c r="G63" s="180">
        <f>=H63/配置表!$A$3</f>
        <v>0</v>
      </c>
      <c r="H63" s="181">
        <f>=IF(E63=配置表!$B$3,COUNTIF(I63:K63,"=当前方案"),0)</f>
        <v>0</v>
      </c>
      <c r="I63" s="180">
        <f>=COUNTIF(J63:K63,"=当前方案")/配置表!$A$3</f>
        <v>0</v>
      </c>
      <c r="J63" s="24" t="s">
        <v>23</v>
      </c>
      <c r="K63" s="24" t="s">
        <v>42</v>
      </c>
      <c r="L63" s="24" t="s"/>
      <c r="M63" s="24" t="s"/>
      <c r="N63" s="24" t="s"/>
      <c r="O63" s="24" t="s"/>
      <c r="P63" s="24" t="s"/>
      <c r="Q63" s="24" t="s"/>
      <c r="R63" s="24" t="s"/>
      <c r="S63" s="24" t="s"/>
      <c r="T63" s="24" t="s"/>
      <c r="U63" s="24" t="s"/>
      <c r="V63" s="24" t="s"/>
      <c r="W63" s="24" t="s"/>
      <c r="X63" s="24" t="s"/>
      <c r="Y63" s="24" t="s"/>
      <c r="Z63" s="24" t="s"/>
      <c r="AA63" s="24" t="s"/>
    </row>
    <row r="64" spans="1:27" ht="27" customHeight="true">
      <c r="A64" s="4" t="s"/>
      <c r="B64" s="4" t="s"/>
      <c r="C64" s="25" t="s">
        <v>180</v>
      </c>
      <c r="D64" s="25" t="s">
        <v>181</v>
      </c>
      <c r="E64" s="192" t="s">
        <v>19</v>
      </c>
      <c r="F64" s="179" t="s"/>
      <c r="G64" s="180">
        <f>=H64/配置表!$A$3</f>
        <v>0</v>
      </c>
      <c r="H64" s="181">
        <f>=IF(E64=配置表!$B$3,COUNTIF(I64:K64,"=当前方案"),0)</f>
        <v>0</v>
      </c>
      <c r="I64" s="180">
        <f>=COUNTIF(J64:K64,"=当前方案")/配置表!$A$3</f>
        <v>0</v>
      </c>
      <c r="J64" s="24" t="s">
        <v>23</v>
      </c>
      <c r="K64" s="24" t="s">
        <v>23</v>
      </c>
      <c r="L64" s="24" t="s"/>
      <c r="M64" s="4" t="s"/>
      <c r="N64" s="24" t="s"/>
      <c r="O64" s="4" t="s"/>
      <c r="P64" s="24" t="s"/>
      <c r="Q64" s="4" t="s"/>
      <c r="R64" s="24" t="s"/>
      <c r="S64" s="4" t="s"/>
      <c r="T64" s="24" t="s"/>
      <c r="U64" s="4" t="s"/>
      <c r="V64" s="24" t="s"/>
      <c r="W64" s="4" t="s"/>
      <c r="X64" s="24" t="s"/>
      <c r="Y64" s="4" t="s"/>
      <c r="Z64" s="24" t="s"/>
      <c r="AA64" s="4" t="s"/>
    </row>
    <row r="65" spans="1:27" ht="27" customHeight="true">
      <c r="A65" s="195" t="s">
        <v>689</v>
      </c>
      <c r="B65" s="196" t="s">
        <v>182</v>
      </c>
      <c r="C65" s="25" t="s">
        <v>183</v>
      </c>
      <c r="D65" s="197" t="s">
        <v>184</v>
      </c>
      <c r="E65" s="198" t="s">
        <v>19</v>
      </c>
      <c r="F65" s="179" t="s"/>
      <c r="G65" s="180">
        <f>=H65/配置表!$A$3</f>
        <v>0.111111111111111</v>
      </c>
      <c r="H65" s="181">
        <f>=IF(E65=配置表!$B$3,COUNTIF(I65:K65,"=当前方案"),0)</f>
        <v>1</v>
      </c>
      <c r="I65" s="180">
        <f>=COUNTIF(J65:K65,"=当前方案")/配置表!$A$3</f>
        <v>0.111111111111111</v>
      </c>
      <c r="J65" s="24" t="s">
        <v>20</v>
      </c>
      <c r="K65" s="24" t="s">
        <v>21</v>
      </c>
      <c r="L65" s="24" t="s"/>
      <c r="M65" s="4" t="s"/>
      <c r="N65" s="24" t="s"/>
      <c r="O65" s="4" t="s"/>
      <c r="P65" s="24" t="s"/>
      <c r="Q65" s="4" t="s"/>
      <c r="R65" s="24" t="s"/>
      <c r="S65" s="4" t="s"/>
      <c r="T65" s="24" t="s"/>
      <c r="U65" s="4" t="s"/>
      <c r="V65" s="24" t="s"/>
      <c r="W65" s="4" t="s"/>
      <c r="X65" s="24" t="s"/>
      <c r="Y65" s="4" t="s"/>
      <c r="Z65" s="24" t="s"/>
      <c r="AA65" s="4" t="s"/>
    </row>
    <row r="66" spans="1:27" ht="27" customHeight="true">
      <c r="A66" s="95" t="s"/>
      <c r="B66" s="95" t="s"/>
      <c r="C66" s="25" t="s">
        <v>180</v>
      </c>
      <c r="D66" s="197" t="s">
        <v>185</v>
      </c>
      <c r="E66" s="198" t="s">
        <v>19</v>
      </c>
      <c r="F66" s="179" t="s"/>
      <c r="G66" s="180">
        <f>=H66/配置表!$A$3</f>
        <v>0</v>
      </c>
      <c r="H66" s="181">
        <f>=IF(E66=配置表!$B$3,COUNTIF(I66:K66,"=当前方案"),0)</f>
        <v>0</v>
      </c>
      <c r="I66" s="180">
        <f>=COUNTIF(J66:K66,"=当前方案")/配置表!$A$3</f>
        <v>0</v>
      </c>
      <c r="J66" s="24" t="s">
        <v>23</v>
      </c>
      <c r="K66" s="24" t="s">
        <v>23</v>
      </c>
      <c r="L66" s="24" t="s"/>
      <c r="M66" s="4" t="s"/>
      <c r="N66" s="24" t="s"/>
      <c r="O66" s="4" t="s"/>
      <c r="P66" s="24" t="s"/>
      <c r="Q66" s="4" t="s"/>
      <c r="R66" s="24" t="s"/>
      <c r="S66" s="4" t="s"/>
      <c r="T66" s="24" t="s"/>
      <c r="U66" s="4" t="s"/>
      <c r="V66" s="24" t="s"/>
      <c r="W66" s="4" t="s"/>
      <c r="X66" s="24" t="s"/>
      <c r="Y66" s="4" t="s"/>
      <c r="Z66" s="24" t="s"/>
      <c r="AA66" s="4" t="s"/>
    </row>
    <row r="67" spans="1:27" ht="27" customHeight="true">
      <c r="A67" s="95" t="s"/>
      <c r="B67" s="95" t="s"/>
      <c r="C67" s="25" t="s">
        <v>187</v>
      </c>
      <c r="D67" s="197" t="s">
        <v>188</v>
      </c>
      <c r="E67" s="199" t="s">
        <v>19</v>
      </c>
      <c r="F67" s="179" t="s"/>
      <c r="G67" s="180">
        <f>=H67/配置表!$A$3</f>
        <v>0</v>
      </c>
      <c r="H67" s="181">
        <f>=IF(E67=配置表!$B$3,COUNTIF(I67:K67,"=当前方案"),0)</f>
        <v>0</v>
      </c>
      <c r="I67" s="180">
        <f>=COUNTIF(J67:K67,"=当前方案")/配置表!$A$3</f>
        <v>0</v>
      </c>
      <c r="J67" s="24" t="s">
        <v>23</v>
      </c>
      <c r="K67" s="40" t="s">
        <v>23</v>
      </c>
      <c r="L67" s="24" t="s"/>
      <c r="M67" s="4" t="s"/>
      <c r="N67" s="24" t="s"/>
      <c r="O67" s="4" t="s"/>
      <c r="P67" s="24" t="s"/>
      <c r="Q67" s="4" t="s"/>
      <c r="R67" s="24" t="s"/>
      <c r="S67" s="4" t="s"/>
      <c r="T67" s="24" t="s"/>
      <c r="U67" s="4" t="s"/>
      <c r="V67" s="24" t="s"/>
      <c r="W67" s="4" t="s"/>
      <c r="X67" s="24" t="s"/>
      <c r="Y67" s="4" t="s"/>
      <c r="Z67" s="24" t="s"/>
      <c r="AA67" s="4" t="s"/>
    </row>
    <row r="68" spans="1:27" ht="27" customHeight="true">
      <c r="A68" s="95" t="s"/>
      <c r="B68" s="95" t="s"/>
      <c r="C68" s="25" t="s">
        <v>187</v>
      </c>
      <c r="D68" s="200" t="s">
        <v>190</v>
      </c>
      <c r="E68" s="198" t="s">
        <v>76</v>
      </c>
      <c r="F68" s="183" t="s">
        <v>307</v>
      </c>
      <c r="G68" s="180">
        <f>=H68/配置表!$A$3</f>
        <v>0</v>
      </c>
      <c r="H68" s="181">
        <f>=IF(E68=配置表!$B$3,COUNTIF(I68:K68,"=当前方案"),0)</f>
        <v>0</v>
      </c>
      <c r="I68" s="180">
        <f>=COUNTIF(J68:K68,"=当前方案")/配置表!$A$3</f>
        <v>0</v>
      </c>
      <c r="J68" s="24" t="s">
        <v>23</v>
      </c>
      <c r="K68" s="40" t="s">
        <v>23</v>
      </c>
      <c r="L68" s="24" t="s"/>
      <c r="M68" s="4" t="s"/>
      <c r="N68" s="24" t="s"/>
      <c r="O68" s="4" t="s"/>
      <c r="P68" s="24" t="s"/>
      <c r="Q68" s="4" t="s"/>
      <c r="R68" s="24" t="s"/>
      <c r="S68" s="4" t="s"/>
      <c r="T68" s="24" t="s"/>
      <c r="U68" s="4" t="s"/>
      <c r="V68" s="24" t="s"/>
      <c r="W68" s="4" t="s"/>
      <c r="X68" s="24" t="s"/>
      <c r="Y68" s="4" t="s"/>
      <c r="Z68" s="24" t="s"/>
      <c r="AA68" s="4" t="s"/>
    </row>
    <row r="69" spans="1:27" ht="27" customHeight="true">
      <c r="A69" s="95" t="s"/>
      <c r="B69" s="25" t="s">
        <v>308</v>
      </c>
      <c r="C69" s="201" t="s">
        <v>647</v>
      </c>
      <c r="D69" s="59" t="s">
        <v>198</v>
      </c>
      <c r="E69" s="198" t="s">
        <v>19</v>
      </c>
      <c r="F69" s="179" t="s"/>
      <c r="G69" s="180">
        <f>=H69/配置表!$A$3</f>
        <v>0.111111111111111</v>
      </c>
      <c r="H69" s="181">
        <f>=IF(E69=配置表!$B$3,COUNTIF(I69:K69,"=当前方案"),0)</f>
        <v>1</v>
      </c>
      <c r="I69" s="180">
        <f>=COUNTIF(J69:K69,"=当前方案")/配置表!$A$3</f>
        <v>0.111111111111111</v>
      </c>
      <c r="J69" s="24" t="s">
        <v>20</v>
      </c>
      <c r="K69" s="24" t="s">
        <v>21</v>
      </c>
      <c r="L69" s="24" t="s"/>
      <c r="M69" s="4" t="s"/>
      <c r="N69" s="24" t="s"/>
      <c r="O69" s="4" t="s"/>
      <c r="P69" s="24" t="s"/>
      <c r="Q69" s="4" t="s"/>
      <c r="R69" s="24" t="s"/>
      <c r="S69" s="4" t="s"/>
      <c r="T69" s="24" t="s"/>
      <c r="U69" s="4" t="s"/>
      <c r="V69" s="24" t="s"/>
      <c r="W69" s="4" t="s"/>
      <c r="X69" s="24" t="s"/>
      <c r="Y69" s="4" t="s"/>
      <c r="Z69" s="24" t="s"/>
      <c r="AA69" s="4" t="s"/>
    </row>
    <row r="70" spans="1:27" ht="27" customHeight="true">
      <c r="A70" s="95" t="s"/>
      <c r="B70" s="48" t="s"/>
      <c r="C70" s="200" t="s">
        <v>200</v>
      </c>
      <c r="D70" s="59" t="s">
        <v>201</v>
      </c>
      <c r="E70" s="198" t="s">
        <v>19</v>
      </c>
      <c r="F70" s="179" t="s"/>
      <c r="G70" s="180">
        <f>=H70/配置表!$A$3</f>
        <v>0.111111111111111</v>
      </c>
      <c r="H70" s="181">
        <f>=IF(E70=配置表!$B$3,COUNTIF(I70:K70,"=当前方案"),0)</f>
        <v>1</v>
      </c>
      <c r="I70" s="180">
        <f>=COUNTIF(J70:K70,"=当前方案")/配置表!$A$3</f>
        <v>0.111111111111111</v>
      </c>
      <c r="J70" s="24" t="s">
        <v>20</v>
      </c>
      <c r="K70" s="24" t="s">
        <v>21</v>
      </c>
      <c r="L70" s="24" t="s"/>
      <c r="M70" s="4" t="s"/>
      <c r="N70" s="24" t="s"/>
      <c r="O70" s="4" t="s"/>
      <c r="P70" s="24" t="s"/>
      <c r="Q70" s="4" t="s"/>
      <c r="R70" s="24" t="s"/>
      <c r="S70" s="4" t="s"/>
      <c r="T70" s="24" t="s"/>
      <c r="U70" s="4" t="s"/>
      <c r="V70" s="24" t="s"/>
      <c r="W70" s="4" t="s"/>
      <c r="X70" s="24" t="s"/>
      <c r="Y70" s="4" t="s"/>
      <c r="Z70" s="24" t="s"/>
      <c r="AA70" s="4" t="s"/>
    </row>
    <row r="71" spans="1:27" ht="27" customHeight="true">
      <c r="A71" s="19" t="s">
        <v>690</v>
      </c>
      <c r="B71" s="186" t="s">
        <v>690</v>
      </c>
      <c r="C71" s="91" t="s">
        <v>208</v>
      </c>
      <c r="D71" s="59" t="s">
        <v>209</v>
      </c>
      <c r="E71" s="192" t="s">
        <v>19</v>
      </c>
      <c r="F71" s="179" t="s"/>
      <c r="G71" s="180">
        <f>=H71/配置表!$A$3</f>
        <v>0.111111111111111</v>
      </c>
      <c r="H71" s="181">
        <f>=IF(E71=配置表!$B$3,COUNTIF(I71:K71,"=当前方案"),0)</f>
        <v>1</v>
      </c>
      <c r="I71" s="180">
        <f>=COUNTIF(J71:K71,"=当前方案")/配置表!$A$3</f>
        <v>0.111111111111111</v>
      </c>
      <c r="J71" s="26" t="s">
        <v>20</v>
      </c>
      <c r="K71" s="24" t="s">
        <v>21</v>
      </c>
      <c r="L71" s="26" t="s"/>
      <c r="M71" s="4" t="s"/>
      <c r="N71" s="26" t="s"/>
      <c r="O71" s="4" t="s"/>
      <c r="P71" s="26" t="s"/>
      <c r="Q71" s="4" t="s"/>
      <c r="R71" s="26" t="s"/>
      <c r="S71" s="4" t="s"/>
      <c r="T71" s="26" t="s"/>
      <c r="U71" s="4" t="s"/>
      <c r="V71" s="26" t="s"/>
      <c r="W71" s="4" t="s"/>
      <c r="X71" s="26" t="s"/>
      <c r="Y71" s="4" t="s"/>
      <c r="Z71" s="26" t="s"/>
      <c r="AA71" s="4" t="s"/>
    </row>
    <row r="72" spans="1:27" ht="27" customHeight="true">
      <c r="A72" s="4" t="s"/>
      <c r="B72" s="4" t="s"/>
      <c r="C72" s="38" t="s"/>
      <c r="D72" s="59" t="s">
        <v>210</v>
      </c>
      <c r="E72" s="192" t="s">
        <v>19</v>
      </c>
      <c r="F72" s="179" t="s"/>
      <c r="G72" s="180">
        <f>=H72/配置表!$A$3</f>
        <v>0</v>
      </c>
      <c r="H72" s="181">
        <f>=IF(E72=配置表!$B$3,COUNTIF(I72:K72,"=当前方案"),0)</f>
        <v>0</v>
      </c>
      <c r="I72" s="180">
        <f>=COUNTIF(J72:K72,"=当前方案")/配置表!$A$3</f>
        <v>0</v>
      </c>
      <c r="J72" s="24" t="s">
        <v>23</v>
      </c>
      <c r="K72" s="24" t="s">
        <v>23</v>
      </c>
      <c r="L72" s="24" t="s"/>
      <c r="M72" s="4" t="s"/>
      <c r="N72" s="24" t="s"/>
      <c r="O72" s="4" t="s"/>
      <c r="P72" s="24" t="s"/>
      <c r="Q72" s="4" t="s"/>
      <c r="R72" s="24" t="s"/>
      <c r="S72" s="4" t="s"/>
      <c r="T72" s="24" t="s"/>
      <c r="U72" s="4" t="s"/>
      <c r="V72" s="24" t="s"/>
      <c r="W72" s="4" t="s"/>
      <c r="X72" s="24" t="s"/>
      <c r="Y72" s="4" t="s"/>
      <c r="Z72" s="24" t="s"/>
      <c r="AA72" s="4" t="s"/>
    </row>
    <row r="73" spans="1:27" ht="27" customHeight="true">
      <c r="A73" s="4" t="s"/>
      <c r="B73" s="4" t="s"/>
      <c r="C73" s="39" t="s"/>
      <c r="D73" s="25" t="s">
        <v>211</v>
      </c>
      <c r="E73" s="202" t="s">
        <v>19</v>
      </c>
      <c r="F73" s="183" t="s">
        <v>309</v>
      </c>
      <c r="G73" s="180">
        <f>=H73/配置表!$A$3</f>
        <v>0.111111111111111</v>
      </c>
      <c r="H73" s="181">
        <f>=IF(E73=配置表!$B$3,COUNTIF(I73:K73,"=当前方案"),0)</f>
        <v>1</v>
      </c>
      <c r="I73" s="180">
        <f>=COUNTIF(J73:K73,"=当前方案")/配置表!$A$3</f>
        <v>0.111111111111111</v>
      </c>
      <c r="J73" s="24" t="s">
        <v>20</v>
      </c>
      <c r="K73" s="24" t="s">
        <v>21</v>
      </c>
      <c r="L73" s="24" t="s"/>
      <c r="M73" s="4" t="s"/>
      <c r="N73" s="24" t="s"/>
      <c r="O73" s="4" t="s"/>
      <c r="P73" s="24" t="s"/>
      <c r="Q73" s="4" t="s"/>
      <c r="R73" s="24" t="s"/>
      <c r="S73" s="4" t="s"/>
      <c r="T73" s="24" t="s"/>
      <c r="U73" s="4" t="s"/>
      <c r="V73" s="24" t="s"/>
      <c r="W73" s="4" t="s"/>
      <c r="X73" s="24" t="s"/>
      <c r="Y73" s="4" t="s"/>
      <c r="Z73" s="24" t="s"/>
      <c r="AA73" s="4" t="s"/>
    </row>
    <row r="74" spans="1:27" ht="27" customHeight="true">
      <c r="A74" s="4" t="s"/>
      <c r="B74" s="4" t="s"/>
      <c r="C74" s="25" t="s">
        <v>215</v>
      </c>
      <c r="D74" s="59" t="s">
        <v>216</v>
      </c>
      <c r="E74" s="192" t="s">
        <v>69</v>
      </c>
      <c r="F74" s="179" t="s"/>
      <c r="G74" s="180">
        <f>=H74/配置表!$A$3</f>
        <v>0</v>
      </c>
      <c r="H74" s="181">
        <f>=IF(E74=配置表!$B$3,COUNTIF(I74:K74,"=当前方案"),0)</f>
        <v>0</v>
      </c>
      <c r="I74" s="180">
        <f>=COUNTIF(J74:K74,"=当前方案")/配置表!$A$3</f>
        <v>0</v>
      </c>
      <c r="J74" s="24" t="s">
        <v>23</v>
      </c>
      <c r="K74" s="24" t="s">
        <v>23</v>
      </c>
      <c r="L74" s="24" t="s"/>
      <c r="M74" s="4" t="s"/>
      <c r="N74" s="24" t="s"/>
      <c r="O74" s="4" t="s"/>
      <c r="P74" s="24" t="s"/>
      <c r="Q74" s="4" t="s"/>
      <c r="R74" s="24" t="s"/>
      <c r="S74" s="4" t="s"/>
      <c r="T74" s="24" t="s"/>
      <c r="U74" s="4" t="s"/>
      <c r="V74" s="24" t="s"/>
      <c r="W74" s="4" t="s"/>
      <c r="X74" s="24" t="s"/>
      <c r="Y74" s="4" t="s"/>
      <c r="Z74" s="24" t="s"/>
      <c r="AA74" s="4" t="s"/>
    </row>
    <row r="75" spans="1:27" ht="27" customHeight="true">
      <c r="A75" s="4" t="s"/>
      <c r="B75" s="4" t="s"/>
      <c r="C75" s="4" t="s"/>
      <c r="D75" s="59" t="s">
        <v>217</v>
      </c>
      <c r="E75" s="192" t="s">
        <v>76</v>
      </c>
      <c r="F75" s="179" t="s"/>
      <c r="G75" s="180">
        <f>=H75/配置表!$A$3</f>
        <v>0</v>
      </c>
      <c r="H75" s="181">
        <f>=IF(E75=配置表!$B$3,COUNTIF(I75:K75,"=当前方案"),0)</f>
        <v>0</v>
      </c>
      <c r="I75" s="180">
        <f>=COUNTIF(J75:K75,"=当前方案")/配置表!$A$3</f>
        <v>0</v>
      </c>
      <c r="J75" s="24" t="s">
        <v>23</v>
      </c>
      <c r="K75" s="40" t="s">
        <v>23</v>
      </c>
      <c r="L75" s="24" t="s"/>
      <c r="M75" s="4" t="s"/>
      <c r="N75" s="24" t="s"/>
      <c r="O75" s="4" t="s"/>
      <c r="P75" s="24" t="s"/>
      <c r="Q75" s="4" t="s"/>
      <c r="R75" s="24" t="s"/>
      <c r="S75" s="4" t="s"/>
      <c r="T75" s="24" t="s"/>
      <c r="U75" s="4" t="s"/>
      <c r="V75" s="24" t="s"/>
      <c r="W75" s="4" t="s"/>
      <c r="X75" s="24" t="s"/>
      <c r="Y75" s="4" t="s"/>
      <c r="Z75" s="24" t="s"/>
      <c r="AA75" s="4" t="s"/>
    </row>
    <row r="76" spans="1:27" ht="27" customHeight="true">
      <c r="A76" s="4" t="s"/>
      <c r="B76" s="91" t="s">
        <v>310</v>
      </c>
      <c r="C76" s="25" t="s">
        <v>311</v>
      </c>
      <c r="D76" s="59" t="s">
        <v>219</v>
      </c>
      <c r="E76" s="198" t="s">
        <v>19</v>
      </c>
      <c r="F76" s="179" t="s"/>
      <c r="G76" s="180">
        <f>=H76/配置表!$A$3</f>
        <v>0.111111111111111</v>
      </c>
      <c r="H76" s="181">
        <f>=IF(E76=配置表!$B$3,COUNTIF(I76:K76,"=当前方案"),0)</f>
        <v>1</v>
      </c>
      <c r="I76" s="180">
        <f>=COUNTIF(J76:K76,"=当前方案")/配置表!$A$3</f>
        <v>0.111111111111111</v>
      </c>
      <c r="J76" s="24" t="s">
        <v>20</v>
      </c>
      <c r="K76" s="24" t="s">
        <v>21</v>
      </c>
      <c r="L76" s="24" t="s"/>
      <c r="M76" s="4" t="s"/>
      <c r="N76" s="24" t="s"/>
      <c r="O76" s="4" t="s"/>
      <c r="P76" s="24" t="s"/>
      <c r="Q76" s="4" t="s"/>
      <c r="R76" s="24" t="s"/>
      <c r="S76" s="4" t="s"/>
      <c r="T76" s="24" t="s"/>
      <c r="U76" s="4" t="s"/>
      <c r="V76" s="24" t="s"/>
      <c r="W76" s="4" t="s"/>
      <c r="X76" s="24" t="s"/>
      <c r="Y76" s="4" t="s"/>
      <c r="Z76" s="24" t="s"/>
      <c r="AA76" s="4" t="s"/>
    </row>
    <row r="77" spans="1:27" ht="27" customHeight="true">
      <c r="A77" s="4" t="s"/>
      <c r="B77" s="38" t="s"/>
      <c r="C77" s="4" t="s"/>
      <c r="D77" s="59" t="s">
        <v>223</v>
      </c>
      <c r="E77" s="203" t="s">
        <v>69</v>
      </c>
      <c r="F77" s="179" t="s"/>
      <c r="G77" s="180">
        <f>=H77/配置表!$A$3</f>
        <v>0</v>
      </c>
      <c r="H77" s="181">
        <f>=IF(E77=配置表!$B$3,COUNTIF(I77:K77,"=当前方案"),0)</f>
        <v>0</v>
      </c>
      <c r="I77" s="180">
        <f>=COUNTIF(J77:K77,"=当前方案")/配置表!$A$3</f>
        <v>0</v>
      </c>
      <c r="J77" s="24" t="s">
        <v>23</v>
      </c>
      <c r="K77" s="24" t="s">
        <v>23</v>
      </c>
      <c r="L77" s="24" t="s"/>
      <c r="M77" s="4" t="s"/>
      <c r="N77" s="24" t="s"/>
      <c r="O77" s="4" t="s"/>
      <c r="P77" s="24" t="s"/>
      <c r="Q77" s="4" t="s"/>
      <c r="R77" s="24" t="s"/>
      <c r="S77" s="4" t="s"/>
      <c r="T77" s="24" t="s"/>
      <c r="U77" s="4" t="s"/>
      <c r="V77" s="24" t="s"/>
      <c r="W77" s="4" t="s"/>
      <c r="X77" s="24" t="s"/>
      <c r="Y77" s="4" t="s"/>
      <c r="Z77" s="24" t="s"/>
      <c r="AA77" s="4" t="s"/>
    </row>
    <row r="78" spans="1:27" ht="27" customHeight="true">
      <c r="A78" s="4" t="s"/>
      <c r="B78" s="38" t="s"/>
      <c r="C78" s="4" t="s"/>
      <c r="D78" s="59" t="s">
        <v>224</v>
      </c>
      <c r="E78" s="203" t="s">
        <v>69</v>
      </c>
      <c r="F78" s="179" t="s"/>
      <c r="G78" s="180">
        <f>=H78/配置表!$A$3</f>
        <v>0</v>
      </c>
      <c r="H78" s="181">
        <f>=IF(E78=配置表!$B$3,COUNTIF(I78:K78,"=当前方案"),0)</f>
        <v>0</v>
      </c>
      <c r="I78" s="180">
        <f>=COUNTIF(J78:K78,"=当前方案")/配置表!$A$3</f>
        <v>0</v>
      </c>
      <c r="J78" s="24" t="s">
        <v>69</v>
      </c>
      <c r="K78" s="48" t="s">
        <v>27</v>
      </c>
      <c r="L78" s="24" t="s"/>
      <c r="M78" s="4" t="s"/>
      <c r="N78" s="24" t="s"/>
      <c r="O78" s="4" t="s"/>
      <c r="P78" s="24" t="s"/>
      <c r="Q78" s="4" t="s"/>
      <c r="R78" s="24" t="s"/>
      <c r="S78" s="4" t="s"/>
      <c r="T78" s="24" t="s"/>
      <c r="U78" s="4" t="s"/>
      <c r="V78" s="24" t="s"/>
      <c r="W78" s="4" t="s"/>
      <c r="X78" s="24" t="s"/>
      <c r="Y78" s="4" t="s"/>
      <c r="Z78" s="24" t="s"/>
      <c r="AA78" s="4" t="s"/>
    </row>
    <row r="79" spans="1:27" ht="27" customHeight="true">
      <c r="A79" s="4" t="s"/>
      <c r="B79" s="38" t="s"/>
      <c r="C79" s="91" t="s">
        <v>225</v>
      </c>
      <c r="D79" s="25" t="s">
        <v>226</v>
      </c>
      <c r="E79" s="203" t="s">
        <v>19</v>
      </c>
      <c r="F79" s="183" t="s">
        <v>309</v>
      </c>
      <c r="G79" s="180">
        <f>=H79/配置表!$A$3</f>
        <v>0.111111111111111</v>
      </c>
      <c r="H79" s="181">
        <f>=IF(E79=配置表!$B$3,COUNTIF(I79:K79,"=当前方案"),0)</f>
        <v>1</v>
      </c>
      <c r="I79" s="180">
        <f>=COUNTIF(J79:K79,"=当前方案")/配置表!$A$3</f>
        <v>0.111111111111111</v>
      </c>
      <c r="J79" s="24" t="s">
        <v>20</v>
      </c>
      <c r="K79" s="24" t="s">
        <v>21</v>
      </c>
      <c r="L79" s="24" t="s"/>
      <c r="M79" s="4" t="s"/>
      <c r="N79" s="24" t="s"/>
      <c r="O79" s="4" t="s"/>
      <c r="P79" s="24" t="s"/>
      <c r="Q79" s="4" t="s"/>
      <c r="R79" s="24" t="s"/>
      <c r="S79" s="4" t="s"/>
      <c r="T79" s="24" t="s"/>
      <c r="U79" s="4" t="s"/>
      <c r="V79" s="24" t="s"/>
      <c r="W79" s="4" t="s"/>
      <c r="X79" s="24" t="s"/>
      <c r="Y79" s="4" t="s"/>
      <c r="Z79" s="24" t="s"/>
      <c r="AA79" s="4" t="s"/>
    </row>
    <row r="80" spans="1:27" ht="27" customHeight="true">
      <c r="A80" s="4" t="s"/>
      <c r="B80" s="39" t="s"/>
      <c r="C80" s="39" t="s"/>
      <c r="D80" s="25" t="s">
        <v>227</v>
      </c>
      <c r="E80" s="203" t="s">
        <v>19</v>
      </c>
      <c r="F80" s="204" t="s">
        <v>691</v>
      </c>
      <c r="G80" s="180">
        <f>=H80/配置表!$A$3</f>
        <v>0.111111111111111</v>
      </c>
      <c r="H80" s="181">
        <f>=IF(E80=配置表!$B$3,COUNTIF(I80:K80,"=当前方案"),0)</f>
        <v>1</v>
      </c>
      <c r="I80" s="180">
        <f>=COUNTIF(J80:K80,"=当前方案")/配置表!$A$3</f>
        <v>0.111111111111111</v>
      </c>
      <c r="J80" s="37" t="s">
        <v>20</v>
      </c>
      <c r="K80" s="28" t="s">
        <v>21</v>
      </c>
      <c r="L80" s="24" t="s"/>
      <c r="M80" s="4" t="s"/>
      <c r="N80" s="24" t="s"/>
      <c r="O80" s="4" t="s"/>
      <c r="P80" s="24" t="s"/>
      <c r="Q80" s="4" t="s"/>
      <c r="R80" s="24" t="s"/>
      <c r="S80" s="4" t="s"/>
      <c r="T80" s="24" t="s"/>
      <c r="U80" s="4" t="s"/>
      <c r="V80" s="24" t="s"/>
      <c r="W80" s="4" t="s"/>
      <c r="X80" s="24" t="s"/>
      <c r="Y80" s="4" t="s"/>
      <c r="Z80" s="24" t="s"/>
      <c r="AA80" s="4" t="s"/>
    </row>
    <row r="81" spans="1:27" ht="27" customHeight="true">
      <c r="A81" s="4" t="s"/>
      <c r="B81" s="25" t="s">
        <v>312</v>
      </c>
      <c r="C81" s="91" t="s">
        <v>229</v>
      </c>
      <c r="D81" s="59" t="s">
        <v>230</v>
      </c>
      <c r="E81" s="198" t="s">
        <v>19</v>
      </c>
      <c r="F81" s="179" t="s"/>
      <c r="G81" s="180">
        <f>=H81/配置表!$A$3</f>
        <v>0.111111111111111</v>
      </c>
      <c r="H81" s="181">
        <f>=IF(E81=配置表!$B$3,COUNTIF(I81:K81,"=当前方案"),0)</f>
        <v>1</v>
      </c>
      <c r="I81" s="180">
        <f>=COUNTIF(J81:K81,"=当前方案")/配置表!$A$3</f>
        <v>0.111111111111111</v>
      </c>
      <c r="J81" s="26" t="s">
        <v>20</v>
      </c>
      <c r="K81" s="28" t="s">
        <v>21</v>
      </c>
      <c r="L81" s="24" t="s"/>
      <c r="M81" s="4" t="s"/>
      <c r="N81" s="24" t="s"/>
      <c r="O81" s="4" t="s"/>
      <c r="P81" s="24" t="s"/>
      <c r="Q81" s="4" t="s"/>
      <c r="R81" s="24" t="s"/>
      <c r="S81" s="4" t="s"/>
      <c r="T81" s="24" t="s"/>
      <c r="U81" s="4" t="s"/>
      <c r="V81" s="24" t="s"/>
      <c r="W81" s="4" t="s"/>
      <c r="X81" s="24" t="s"/>
      <c r="Y81" s="4" t="s"/>
      <c r="Z81" s="24" t="s"/>
      <c r="AA81" s="4" t="s"/>
    </row>
    <row r="82" spans="1:27" ht="27" customHeight="true">
      <c r="A82" s="4" t="s"/>
      <c r="B82" s="4" t="s"/>
      <c r="C82" s="38" t="s"/>
      <c r="D82" s="59" t="s">
        <v>231</v>
      </c>
      <c r="E82" s="198" t="s">
        <v>19</v>
      </c>
      <c r="F82" s="179" t="s"/>
      <c r="G82" s="180">
        <f>=H82/配置表!$A$3</f>
        <v>0.111111111111111</v>
      </c>
      <c r="H82" s="181">
        <f>=IF(E82=配置表!$B$3,COUNTIF(I82:K82,"=当前方案"),0)</f>
        <v>1</v>
      </c>
      <c r="I82" s="180">
        <f>=COUNTIF(J82:K82,"=当前方案")/配置表!$A$3</f>
        <v>0.111111111111111</v>
      </c>
      <c r="J82" s="26" t="s">
        <v>20</v>
      </c>
      <c r="K82" s="28" t="s">
        <v>21</v>
      </c>
      <c r="L82" s="24" t="s"/>
      <c r="M82" s="4" t="s"/>
      <c r="N82" s="24" t="s"/>
      <c r="O82" s="4" t="s"/>
      <c r="P82" s="24" t="s"/>
      <c r="Q82" s="4" t="s"/>
      <c r="R82" s="24" t="s"/>
      <c r="S82" s="4" t="s"/>
      <c r="T82" s="24" t="s"/>
      <c r="U82" s="4" t="s"/>
      <c r="V82" s="24" t="s"/>
      <c r="W82" s="4" t="s"/>
      <c r="X82" s="24" t="s"/>
      <c r="Y82" s="4" t="s"/>
      <c r="Z82" s="24" t="s"/>
      <c r="AA82" s="4" t="s"/>
    </row>
    <row r="83" spans="1:27" ht="27" customHeight="true">
      <c r="A83" s="4" t="s"/>
      <c r="B83" s="4" t="s"/>
      <c r="C83" s="39" t="s"/>
      <c r="D83" s="25" t="s">
        <v>234</v>
      </c>
      <c r="E83" s="198" t="s">
        <v>76</v>
      </c>
      <c r="F83" s="183" t="s">
        <v>297</v>
      </c>
      <c r="G83" s="180">
        <f>=H83/配置表!$A$3</f>
        <v>0</v>
      </c>
      <c r="H83" s="181">
        <f>=IF(E83=配置表!$B$3,COUNTIF(I83:K83,"=当前方案"),0)</f>
        <v>0</v>
      </c>
      <c r="I83" s="180">
        <f>=COUNTIF(J83:K83,"=当前方案")/配置表!$A$3</f>
        <v>0.111111111111111</v>
      </c>
      <c r="J83" s="26" t="s">
        <v>20</v>
      </c>
      <c r="K83" s="24" t="s">
        <v>21</v>
      </c>
      <c r="L83" s="24" t="s"/>
      <c r="M83" s="4" t="s"/>
      <c r="N83" s="24" t="s"/>
      <c r="O83" s="4" t="s"/>
      <c r="P83" s="24" t="s"/>
      <c r="Q83" s="4" t="s"/>
      <c r="R83" s="24" t="s"/>
      <c r="S83" s="4" t="s"/>
      <c r="T83" s="24" t="s"/>
      <c r="U83" s="4" t="s"/>
      <c r="V83" s="24" t="s"/>
      <c r="W83" s="4" t="s"/>
      <c r="X83" s="24" t="s"/>
      <c r="Y83" s="4" t="s"/>
      <c r="Z83" s="24" t="s"/>
      <c r="AA83" s="4" t="s"/>
    </row>
    <row r="84" spans="1:27" ht="27" customHeight="true">
      <c r="A84" s="4" t="s"/>
      <c r="B84" s="4" t="s"/>
      <c r="C84" s="25" t="s">
        <v>238</v>
      </c>
      <c r="D84" s="25" t="s">
        <v>239</v>
      </c>
      <c r="E84" s="199" t="s">
        <v>19</v>
      </c>
      <c r="F84" s="179" t="s"/>
      <c r="G84" s="180">
        <f>=H84/配置表!$A$3</f>
        <v>0.111111111111111</v>
      </c>
      <c r="H84" s="181">
        <f>=IF(E84=配置表!$B$3,COUNTIF(I84:K84,"=当前方案"),0)</f>
        <v>1</v>
      </c>
      <c r="I84" s="180">
        <f>=COUNTIF(J84:K84,"=当前方案")/配置表!$A$3</f>
        <v>0.111111111111111</v>
      </c>
      <c r="J84" s="26" t="s">
        <v>20</v>
      </c>
      <c r="K84" s="24" t="s">
        <v>21</v>
      </c>
      <c r="L84" s="24" t="s"/>
      <c r="M84" s="4" t="s"/>
      <c r="N84" s="24" t="s"/>
      <c r="O84" s="4" t="s"/>
      <c r="P84" s="24" t="s"/>
      <c r="Q84" s="4" t="s"/>
      <c r="R84" s="24" t="s"/>
      <c r="S84" s="4" t="s"/>
      <c r="T84" s="24" t="s"/>
      <c r="U84" s="4" t="s"/>
      <c r="V84" s="24" t="s"/>
      <c r="W84" s="4" t="s"/>
      <c r="X84" s="24" t="s"/>
      <c r="Y84" s="4" t="s"/>
      <c r="Z84" s="24" t="s"/>
      <c r="AA84" s="4" t="s"/>
    </row>
    <row r="85" spans="1:27" ht="27" customHeight="true">
      <c r="A85" s="4" t="s"/>
      <c r="B85" s="4" t="s"/>
      <c r="C85" s="25" t="s">
        <v>240</v>
      </c>
      <c r="D85" s="59" t="s">
        <v>241</v>
      </c>
      <c r="E85" s="199" t="s">
        <v>19</v>
      </c>
      <c r="F85" s="179" t="s"/>
      <c r="G85" s="180">
        <f>=H85/配置表!$A$3</f>
        <v>0.111111111111111</v>
      </c>
      <c r="H85" s="181">
        <f>=IF(E85=配置表!$B$3,COUNTIF(I85:K85,"=当前方案"),0)</f>
        <v>1</v>
      </c>
      <c r="I85" s="180">
        <f>=COUNTIF(J85:K85,"=当前方案")/配置表!$A$3</f>
        <v>0.111111111111111</v>
      </c>
      <c r="J85" s="37" t="s">
        <v>20</v>
      </c>
      <c r="K85" s="28" t="s">
        <v>21</v>
      </c>
      <c r="L85" s="24" t="s"/>
      <c r="M85" s="4" t="s"/>
      <c r="N85" s="24" t="s"/>
      <c r="O85" s="4" t="s"/>
      <c r="P85" s="24" t="s"/>
      <c r="Q85" s="4" t="s"/>
      <c r="R85" s="24" t="s"/>
      <c r="S85" s="4" t="s"/>
      <c r="T85" s="24" t="s"/>
      <c r="U85" s="4" t="s"/>
      <c r="V85" s="24" t="s"/>
      <c r="W85" s="4" t="s"/>
      <c r="X85" s="24" t="s"/>
      <c r="Y85" s="4" t="s"/>
      <c r="Z85" s="24" t="s"/>
      <c r="AA85" s="4" t="s"/>
    </row>
    <row r="86" spans="1:27" ht="27" customHeight="true">
      <c r="A86" s="4" t="s"/>
      <c r="B86" s="4" t="s"/>
      <c r="C86" s="4" t="s"/>
      <c r="D86" s="25" t="s">
        <v>244</v>
      </c>
      <c r="E86" s="199" t="s">
        <v>19</v>
      </c>
      <c r="F86" s="179" t="s"/>
      <c r="G86" s="180">
        <f>=H86/配置表!$A$3</f>
        <v>0.111111111111111</v>
      </c>
      <c r="H86" s="181">
        <f>=IF(E86=配置表!$B$3,COUNTIF(I86:K86,"=当前方案"),0)</f>
        <v>1</v>
      </c>
      <c r="I86" s="180">
        <f>=COUNTIF(J86:K86,"=当前方案")/配置表!$A$3</f>
        <v>0.111111111111111</v>
      </c>
      <c r="J86" s="37" t="s">
        <v>20</v>
      </c>
      <c r="K86" s="28" t="s">
        <v>21</v>
      </c>
      <c r="L86" s="24" t="s"/>
      <c r="M86" s="4" t="s"/>
      <c r="N86" s="24" t="s"/>
      <c r="O86" s="4" t="s"/>
      <c r="P86" s="24" t="s"/>
      <c r="Q86" s="4" t="s"/>
      <c r="R86" s="24" t="s"/>
      <c r="S86" s="4" t="s"/>
      <c r="T86" s="24" t="s"/>
      <c r="U86" s="4" t="s"/>
      <c r="V86" s="24" t="s"/>
      <c r="W86" s="4" t="s"/>
      <c r="X86" s="24" t="s"/>
      <c r="Y86" s="4" t="s"/>
      <c r="Z86" s="24" t="s"/>
      <c r="AA86" s="4" t="s"/>
    </row>
    <row r="87" spans="1:27" ht="27" customHeight="true">
      <c r="A87" s="4" t="s"/>
      <c r="B87" s="4" t="s"/>
      <c r="C87" s="25" t="s">
        <v>245</v>
      </c>
      <c r="D87" s="59" t="s">
        <v>246</v>
      </c>
      <c r="E87" s="199" t="s">
        <v>19</v>
      </c>
      <c r="F87" s="179" t="s"/>
      <c r="G87" s="180">
        <f>=H87/配置表!$A$3</f>
        <v>0.111111111111111</v>
      </c>
      <c r="H87" s="181">
        <f>=IF(E87=配置表!$B$3,COUNTIF(I87:K87,"=当前方案"),0)</f>
        <v>1</v>
      </c>
      <c r="I87" s="180">
        <f>=COUNTIF(J87:K87,"=当前方案")/配置表!$A$3</f>
        <v>0.111111111111111</v>
      </c>
      <c r="J87" s="37" t="s">
        <v>20</v>
      </c>
      <c r="K87" s="28" t="s">
        <v>21</v>
      </c>
      <c r="L87" s="24" t="s"/>
      <c r="M87" s="4" t="s"/>
      <c r="N87" s="24" t="s"/>
      <c r="O87" s="4" t="s"/>
      <c r="P87" s="24" t="s"/>
      <c r="Q87" s="4" t="s"/>
      <c r="R87" s="24" t="s"/>
      <c r="S87" s="4" t="s"/>
      <c r="T87" s="24" t="s"/>
      <c r="U87" s="4" t="s"/>
      <c r="V87" s="24" t="s"/>
      <c r="W87" s="4" t="s"/>
      <c r="X87" s="24" t="s"/>
      <c r="Y87" s="4" t="s"/>
      <c r="Z87" s="24" t="s"/>
      <c r="AA87" s="4" t="s"/>
    </row>
    <row r="88" spans="1:27" ht="27" customHeight="true">
      <c r="A88" s="4" t="s"/>
      <c r="B88" s="4" t="s"/>
      <c r="C88" s="91" t="s">
        <v>313</v>
      </c>
      <c r="D88" s="59" t="s">
        <v>314</v>
      </c>
      <c r="E88" s="192" t="s">
        <v>19</v>
      </c>
      <c r="F88" s="179" t="s"/>
      <c r="G88" s="180">
        <f>=H88/配置表!$A$3</f>
        <v>0.111111111111111</v>
      </c>
      <c r="H88" s="181">
        <f>=IF(E88=配置表!$B$3,COUNTIF(I88:K88,"=当前方案"),0)</f>
        <v>1</v>
      </c>
      <c r="I88" s="180">
        <f>=COUNTIF(J88:K88,"=当前方案")/配置表!$A$3</f>
        <v>0.111111111111111</v>
      </c>
      <c r="J88" s="24" t="s">
        <v>20</v>
      </c>
      <c r="K88" s="28" t="s">
        <v>21</v>
      </c>
      <c r="L88" s="24" t="s"/>
      <c r="M88" s="4" t="s"/>
      <c r="N88" s="24" t="s"/>
      <c r="O88" s="4" t="s"/>
      <c r="P88" s="24" t="s"/>
      <c r="Q88" s="4" t="s"/>
      <c r="R88" s="24" t="s"/>
      <c r="S88" s="4" t="s"/>
      <c r="T88" s="24" t="s"/>
      <c r="U88" s="4" t="s"/>
      <c r="V88" s="24" t="s"/>
      <c r="W88" s="4" t="s"/>
      <c r="X88" s="24" t="s"/>
      <c r="Y88" s="4" t="s"/>
      <c r="Z88" s="24" t="s"/>
      <c r="AA88" s="4" t="s"/>
    </row>
    <row r="89" spans="1:27" ht="27" customHeight="true">
      <c r="A89" s="4" t="s"/>
      <c r="B89" s="4" t="s"/>
      <c r="C89" s="38" t="s"/>
      <c r="D89" s="59" t="s">
        <v>251</v>
      </c>
      <c r="E89" s="192" t="s">
        <v>25</v>
      </c>
      <c r="F89" s="183" t="s">
        <v>297</v>
      </c>
      <c r="G89" s="180">
        <f>=H89/配置表!$A$3</f>
        <v>0</v>
      </c>
      <c r="H89" s="181">
        <f>=IF(E89=配置表!$B$3,COUNTIF(I89:K89,"=当前方案"),0)</f>
        <v>0</v>
      </c>
      <c r="I89" s="180">
        <f>=COUNTIF(J89:K89,"=当前方案")/配置表!$A$3</f>
        <v>0</v>
      </c>
      <c r="J89" s="26" t="s">
        <v>25</v>
      </c>
      <c r="K89" s="24" t="s">
        <v>21</v>
      </c>
      <c r="L89" s="26" t="s"/>
      <c r="M89" s="4" t="s"/>
      <c r="N89" s="26" t="s"/>
      <c r="O89" s="4" t="s"/>
      <c r="P89" s="26" t="s"/>
      <c r="Q89" s="4" t="s"/>
      <c r="R89" s="26" t="s"/>
      <c r="S89" s="4" t="s"/>
      <c r="T89" s="26" t="s"/>
      <c r="U89" s="4" t="s"/>
      <c r="V89" s="26" t="s"/>
      <c r="W89" s="4" t="s"/>
      <c r="X89" s="26" t="s"/>
      <c r="Y89" s="4" t="s"/>
      <c r="Z89" s="26" t="s"/>
      <c r="AA89" s="4" t="s"/>
    </row>
    <row r="90" spans="1:27" ht="27" customHeight="true">
      <c r="A90" s="4" t="s"/>
      <c r="B90" s="4" t="s"/>
      <c r="C90" s="38" t="s"/>
      <c r="D90" s="59" t="s">
        <v>252</v>
      </c>
      <c r="E90" s="193" t="s">
        <v>76</v>
      </c>
      <c r="F90" s="179" t="s"/>
      <c r="G90" s="180">
        <f>=H90/配置表!$A$3</f>
        <v>0</v>
      </c>
      <c r="H90" s="181">
        <f>=IF(E90=配置表!$B$3,COUNTIF(I90:K90,"=当前方案"),0)</f>
        <v>0</v>
      </c>
      <c r="I90" s="180">
        <f>=COUNTIF(J90:K90,"=当前方案")/配置表!$A$3</f>
        <v>0</v>
      </c>
      <c r="J90" s="24" t="s">
        <v>23</v>
      </c>
      <c r="K90" s="24" t="s">
        <v>23</v>
      </c>
      <c r="L90" s="24" t="s"/>
      <c r="M90" s="4" t="s"/>
      <c r="N90" s="24" t="s"/>
      <c r="O90" s="4" t="s"/>
      <c r="P90" s="24" t="s"/>
      <c r="Q90" s="4" t="s"/>
      <c r="R90" s="24" t="s"/>
      <c r="S90" s="4" t="s"/>
      <c r="T90" s="24" t="s"/>
      <c r="U90" s="4" t="s"/>
      <c r="V90" s="24" t="s"/>
      <c r="W90" s="4" t="s"/>
      <c r="X90" s="24" t="s"/>
      <c r="Y90" s="4" t="s"/>
      <c r="Z90" s="24" t="s"/>
      <c r="AA90" s="4" t="s"/>
    </row>
    <row r="91" spans="1:27" ht="27" customHeight="true">
      <c r="A91" s="4" t="s"/>
      <c r="B91" s="4" t="s"/>
      <c r="C91" s="38" t="s"/>
      <c r="D91" s="59" t="s">
        <v>237</v>
      </c>
      <c r="E91" s="198" t="s">
        <v>76</v>
      </c>
      <c r="F91" s="179" t="s"/>
      <c r="G91" s="180">
        <f>=H91/配置表!$A$3</f>
        <v>0</v>
      </c>
      <c r="H91" s="181">
        <f>=IF(E91=配置表!$B$3,COUNTIF(I91:K91,"=当前方案"),0)</f>
        <v>0</v>
      </c>
      <c r="I91" s="180">
        <f>=COUNTIF(J91:K91,"=当前方案")/配置表!$A$3</f>
        <v>0</v>
      </c>
      <c r="J91" s="24" t="s">
        <v>25</v>
      </c>
      <c r="K91" s="24" t="s">
        <v>21</v>
      </c>
      <c r="L91" s="24" t="s"/>
      <c r="M91" s="4" t="s"/>
      <c r="N91" s="24" t="s"/>
      <c r="O91" s="4" t="s"/>
      <c r="P91" s="24" t="s"/>
      <c r="Q91" s="4" t="s"/>
      <c r="R91" s="24" t="s"/>
      <c r="S91" s="4" t="s"/>
      <c r="T91" s="24" t="s"/>
      <c r="U91" s="4" t="s"/>
      <c r="V91" s="24" t="s"/>
      <c r="W91" s="4" t="s"/>
      <c r="X91" s="24" t="s"/>
      <c r="Y91" s="4" t="s"/>
      <c r="Z91" s="24" t="s"/>
      <c r="AA91" s="4" t="s"/>
    </row>
    <row r="92" spans="1:27" ht="27" customHeight="true">
      <c r="A92" s="4" t="s"/>
      <c r="B92" s="4" t="s"/>
      <c r="C92" s="38" t="s"/>
      <c r="D92" s="59" t="s">
        <v>254</v>
      </c>
      <c r="E92" s="192" t="s">
        <v>19</v>
      </c>
      <c r="F92" s="179" t="s"/>
      <c r="G92" s="180">
        <f>=H92/配置表!$A$3</f>
        <v>0.111111111111111</v>
      </c>
      <c r="H92" s="181">
        <f>=IF(E92=配置表!$B$3,COUNTIF(I92:K92,"=当前方案"),0)</f>
        <v>1</v>
      </c>
      <c r="I92" s="180">
        <f>=COUNTIF(J92:K92,"=当前方案")/配置表!$A$3</f>
        <v>0.111111111111111</v>
      </c>
      <c r="J92" s="24" t="s">
        <v>20</v>
      </c>
      <c r="K92" s="24" t="s">
        <v>21</v>
      </c>
      <c r="L92" s="24" t="s"/>
      <c r="M92" s="4" t="s"/>
      <c r="N92" s="24" t="s"/>
      <c r="O92" s="4" t="s"/>
      <c r="P92" s="24" t="s"/>
      <c r="Q92" s="4" t="s"/>
      <c r="R92" s="24" t="s"/>
      <c r="S92" s="4" t="s"/>
      <c r="T92" s="24" t="s"/>
      <c r="U92" s="4" t="s"/>
      <c r="V92" s="24" t="s"/>
      <c r="W92" s="4" t="s"/>
      <c r="X92" s="24" t="s"/>
      <c r="Y92" s="4" t="s"/>
      <c r="Z92" s="24" t="s"/>
      <c r="AA92" s="4" t="s"/>
    </row>
    <row r="93" spans="1:27" ht="27" customHeight="true">
      <c r="A93" s="4" t="s"/>
      <c r="B93" s="4" t="s"/>
      <c r="C93" s="38" t="s"/>
      <c r="D93" s="59" t="s">
        <v>255</v>
      </c>
      <c r="E93" s="192" t="s">
        <v>76</v>
      </c>
      <c r="F93" s="179" t="s"/>
      <c r="G93" s="180">
        <f>=H93/配置表!$A$3</f>
        <v>0</v>
      </c>
      <c r="H93" s="181">
        <f>=IF(E93=配置表!$B$3,COUNTIF(I93:K93,"=当前方案"),0)</f>
        <v>0</v>
      </c>
      <c r="I93" s="180">
        <f>=COUNTIF(J93:K93,"=当前方案")/配置表!$A$3</f>
        <v>0</v>
      </c>
      <c r="J93" s="24" t="s">
        <v>23</v>
      </c>
      <c r="K93" s="24" t="s">
        <v>23</v>
      </c>
      <c r="L93" s="24" t="s"/>
      <c r="M93" s="4" t="s"/>
      <c r="N93" s="24" t="s"/>
      <c r="O93" s="4" t="s"/>
      <c r="P93" s="24" t="s"/>
      <c r="Q93" s="4" t="s"/>
      <c r="R93" s="24" t="s"/>
      <c r="S93" s="4" t="s"/>
      <c r="T93" s="24" t="s"/>
      <c r="U93" s="4" t="s"/>
      <c r="V93" s="24" t="s"/>
      <c r="W93" s="4" t="s"/>
      <c r="X93" s="24" t="s"/>
      <c r="Y93" s="4" t="s"/>
      <c r="Z93" s="24" t="s"/>
      <c r="AA93" s="4" t="s"/>
    </row>
    <row r="94" spans="1:27" ht="27" customHeight="true">
      <c r="A94" s="4" t="s"/>
      <c r="B94" s="4" t="s"/>
      <c r="C94" s="39" t="s"/>
      <c r="D94" s="59" t="s">
        <v>248</v>
      </c>
      <c r="E94" s="192" t="s">
        <v>19</v>
      </c>
      <c r="F94" s="179" t="s"/>
      <c r="G94" s="180">
        <f>=H94/配置表!$A$3</f>
        <v>0</v>
      </c>
      <c r="H94" s="181">
        <f>=IF(E94=配置表!$B$3,COUNTIF(I94:K94,"=当前方案"),0)</f>
        <v>0</v>
      </c>
      <c r="I94" s="180">
        <f>=COUNTIF(J94:K94,"=当前方案")/配置表!$A$3</f>
        <v>0</v>
      </c>
      <c r="J94" s="24" t="s">
        <v>23</v>
      </c>
      <c r="K94" s="40" t="s">
        <v>23</v>
      </c>
      <c r="L94" s="24" t="s"/>
      <c r="M94" s="4" t="s"/>
      <c r="N94" s="24" t="s"/>
      <c r="O94" s="4" t="s"/>
      <c r="P94" s="24" t="s"/>
      <c r="Q94" s="4" t="s"/>
      <c r="R94" s="24" t="s"/>
      <c r="S94" s="4" t="s"/>
      <c r="T94" s="24" t="s"/>
      <c r="U94" s="4" t="s"/>
      <c r="V94" s="24" t="s"/>
      <c r="W94" s="4" t="s"/>
      <c r="X94" s="24" t="s"/>
      <c r="Y94" s="4" t="s"/>
      <c r="Z94" s="24" t="s"/>
      <c r="AA94" s="4" t="s"/>
    </row>
    <row r="95" spans="1:9" ht="27" customHeight="true">
      <c r="A95" s="124" t="s"/>
      <c r="B95" s="124" t="s"/>
      <c r="C95" s="124" t="s"/>
      <c r="D95" s="124" t="s"/>
      <c r="E95" s="205" t="s"/>
      <c r="F95" s="206" t="s"/>
      <c r="G95" s="207" t="s"/>
      <c r="H95" s="208" t="s"/>
      <c r="I95" s="207" t="s"/>
    </row>
    <row r="96" spans="1:9" ht="27" customHeight="true">
      <c r="A96" s="124" t="s"/>
      <c r="B96" s="124" t="s"/>
      <c r="C96" s="124" t="s"/>
      <c r="D96" s="124" t="s"/>
      <c r="E96" s="205" t="s"/>
      <c r="F96" s="206" t="s"/>
      <c r="G96" s="207" t="s"/>
      <c r="H96" s="208" t="s"/>
      <c r="I96" s="207" t="s"/>
    </row>
    <row r="97" spans="1:9" ht="27" customHeight="true">
      <c r="A97" s="124" t="s"/>
      <c r="B97" s="124" t="s"/>
      <c r="C97" s="124" t="s"/>
      <c r="D97" s="124" t="s"/>
      <c r="E97" s="205" t="s"/>
      <c r="F97" s="206" t="s"/>
      <c r="G97" s="207" t="s"/>
      <c r="H97" s="208" t="s"/>
      <c r="I97" s="207" t="s"/>
    </row>
    <row r="98" spans="1:9" ht="27" customHeight="true">
      <c r="A98" s="124" t="s"/>
      <c r="B98" s="124" t="s"/>
      <c r="C98" s="124" t="s"/>
      <c r="D98" s="124" t="s"/>
      <c r="E98" s="205" t="s"/>
      <c r="F98" s="206" t="s"/>
      <c r="G98" s="207" t="s"/>
      <c r="H98" s="208" t="s"/>
      <c r="I98" s="207" t="s"/>
    </row>
    <row r="99" spans="1:9" ht="27" customHeight="true">
      <c r="A99" s="124" t="s"/>
      <c r="B99" s="124" t="s"/>
      <c r="C99" s="124" t="s"/>
      <c r="D99" s="124" t="s"/>
      <c r="E99" s="205" t="s"/>
      <c r="F99" s="206" t="s"/>
      <c r="G99" s="207" t="s"/>
      <c r="H99" s="208" t="s"/>
      <c r="I99" s="207" t="s"/>
    </row>
    <row r="100" spans="1:9" ht="27" customHeight="true">
      <c r="A100" s="124" t="s"/>
      <c r="B100" s="124" t="s"/>
      <c r="C100" s="124" t="s"/>
      <c r="D100" s="124" t="s"/>
      <c r="E100" s="205" t="s"/>
      <c r="F100" s="206" t="s"/>
      <c r="G100" s="207" t="s"/>
      <c r="H100" s="208" t="s"/>
      <c r="I100" s="207" t="s"/>
    </row>
    <row r="101" spans="1:9" ht="27" customHeight="true">
      <c r="A101" s="124" t="s"/>
      <c r="B101" s="124" t="s"/>
      <c r="C101" s="124" t="s"/>
      <c r="D101" s="124" t="s"/>
      <c r="E101" s="205" t="s"/>
      <c r="F101" s="206" t="s"/>
      <c r="G101" s="207" t="s"/>
      <c r="H101" s="208" t="s"/>
      <c r="I101" s="207" t="s"/>
    </row>
    <row r="102" spans="1:9" ht="27" customHeight="true">
      <c r="A102" s="124" t="s"/>
      <c r="B102" s="124" t="s"/>
      <c r="C102" s="124" t="s"/>
      <c r="D102" s="124" t="s"/>
      <c r="E102" s="205" t="s"/>
      <c r="F102" s="206" t="s"/>
      <c r="G102" s="207" t="s"/>
      <c r="H102" s="208" t="s"/>
      <c r="I102" s="207" t="s"/>
    </row>
    <row r="103" spans="1:9" ht="27" customHeight="true">
      <c r="A103" s="124" t="s"/>
      <c r="B103" s="124" t="s"/>
      <c r="C103" s="124" t="s"/>
      <c r="D103" s="124" t="s"/>
      <c r="E103" s="205" t="s"/>
      <c r="F103" s="206" t="s"/>
      <c r="G103" s="207" t="s"/>
      <c r="H103" s="208" t="s"/>
      <c r="I103" s="207" t="s"/>
    </row>
    <row r="104" spans="1:9" ht="27" customHeight="true">
      <c r="A104" s="124" t="s"/>
      <c r="B104" s="124" t="s"/>
      <c r="C104" s="124" t="s"/>
      <c r="D104" s="124" t="s"/>
      <c r="E104" s="205" t="s"/>
      <c r="F104" s="206" t="s"/>
      <c r="G104" s="207" t="s"/>
      <c r="H104" s="208" t="s"/>
      <c r="I104" s="207" t="s"/>
    </row>
    <row r="105" spans="1:9" ht="27" customHeight="true">
      <c r="A105" s="124" t="s"/>
      <c r="B105" s="124" t="s"/>
      <c r="C105" s="124" t="s"/>
      <c r="D105" s="124" t="s"/>
      <c r="E105" s="205" t="s"/>
      <c r="F105" s="206" t="s"/>
      <c r="G105" s="207" t="s"/>
      <c r="H105" s="208" t="s"/>
      <c r="I105" s="207" t="s"/>
    </row>
    <row r="106" spans="1:9" ht="27" customHeight="true">
      <c r="A106" s="124" t="s"/>
      <c r="B106" s="124" t="s"/>
      <c r="C106" s="124" t="s"/>
      <c r="D106" s="124" t="s"/>
      <c r="E106" s="205" t="s"/>
      <c r="F106" s="206" t="s"/>
      <c r="G106" s="207" t="s"/>
      <c r="H106" s="208" t="s"/>
      <c r="I106" s="207" t="s"/>
    </row>
    <row r="107" spans="1:9" ht="27" customHeight="true">
      <c r="A107" s="124" t="s"/>
      <c r="B107" s="124" t="s"/>
      <c r="C107" s="124" t="s"/>
      <c r="D107" s="124" t="s"/>
      <c r="E107" s="205" t="s"/>
      <c r="F107" s="206" t="s"/>
      <c r="G107" s="207" t="s"/>
      <c r="H107" s="208" t="s"/>
      <c r="I107" s="207" t="s"/>
    </row>
    <row r="108" spans="1:9" ht="27" customHeight="true">
      <c r="A108" s="124" t="s"/>
      <c r="B108" s="124" t="s"/>
      <c r="C108" s="124" t="s"/>
      <c r="D108" s="124" t="s"/>
      <c r="E108" s="205" t="s"/>
      <c r="F108" s="206" t="s"/>
      <c r="G108" s="207" t="s"/>
      <c r="H108" s="208" t="s"/>
      <c r="I108" s="207" t="s"/>
    </row>
    <row r="109" spans="1:9" ht="27" customHeight="true">
      <c r="A109" s="124" t="s"/>
      <c r="B109" s="124" t="s"/>
      <c r="C109" s="124" t="s"/>
      <c r="D109" s="124" t="s"/>
      <c r="E109" s="205" t="s"/>
      <c r="F109" s="206" t="s"/>
      <c r="G109" s="207" t="s"/>
      <c r="H109" s="208" t="s"/>
      <c r="I109" s="207" t="s"/>
    </row>
    <row r="110" spans="1:9" ht="27" customHeight="true">
      <c r="A110" s="124" t="s"/>
      <c r="B110" s="124" t="s"/>
      <c r="C110" s="124" t="s"/>
      <c r="D110" s="124" t="s"/>
      <c r="E110" s="205" t="s"/>
      <c r="F110" s="206" t="s"/>
      <c r="G110" s="207" t="s"/>
      <c r="H110" s="208" t="s"/>
      <c r="I110" s="207" t="s"/>
    </row>
    <row r="111" spans="1:9" ht="27" customHeight="true">
      <c r="A111" s="124" t="s"/>
      <c r="B111" s="124" t="s"/>
      <c r="C111" s="124" t="s"/>
      <c r="D111" s="124" t="s"/>
      <c r="E111" s="205" t="s"/>
      <c r="F111" s="206" t="s"/>
      <c r="G111" s="207" t="s"/>
      <c r="H111" s="208" t="s"/>
      <c r="I111" s="207" t="s"/>
    </row>
    <row r="112" spans="1:9" ht="27" customHeight="true">
      <c r="A112" s="124" t="s"/>
      <c r="B112" s="124" t="s"/>
      <c r="C112" s="124" t="s"/>
      <c r="D112" s="124" t="s"/>
      <c r="E112" s="205" t="s"/>
      <c r="F112" s="206" t="s"/>
      <c r="G112" s="207" t="s"/>
      <c r="H112" s="208" t="s"/>
      <c r="I112" s="207" t="s"/>
    </row>
    <row r="113" spans="1:9" ht="27" customHeight="true">
      <c r="A113" s="124" t="s"/>
      <c r="B113" s="124" t="s"/>
      <c r="C113" s="124" t="s"/>
      <c r="D113" s="124" t="s"/>
      <c r="E113" s="205" t="s"/>
      <c r="F113" s="206" t="s"/>
      <c r="G113" s="207" t="s"/>
      <c r="H113" s="208" t="s"/>
      <c r="I113" s="207" t="s"/>
    </row>
    <row r="114" spans="1:9" ht="27" customHeight="true">
      <c r="A114" s="124" t="s"/>
      <c r="B114" s="124" t="s"/>
      <c r="C114" s="124" t="s"/>
      <c r="D114" s="124" t="s"/>
      <c r="E114" s="205" t="s"/>
      <c r="F114" s="206" t="s"/>
      <c r="G114" s="207" t="s"/>
      <c r="H114" s="208" t="s"/>
      <c r="I114" s="207" t="s"/>
    </row>
    <row r="115" spans="1:9" ht="27" customHeight="true">
      <c r="A115" s="124" t="s"/>
      <c r="B115" s="124" t="s"/>
      <c r="C115" s="124" t="s"/>
      <c r="D115" s="124" t="s"/>
      <c r="E115" s="205" t="s"/>
      <c r="F115" s="206" t="s"/>
      <c r="G115" s="207" t="s"/>
      <c r="H115" s="208" t="s"/>
      <c r="I115" s="207" t="s"/>
    </row>
    <row r="116" spans="1:9" ht="27" customHeight="true">
      <c r="A116" s="124" t="s"/>
      <c r="B116" s="124" t="s"/>
      <c r="C116" s="124" t="s"/>
      <c r="D116" s="124" t="s"/>
      <c r="E116" s="205" t="s"/>
      <c r="F116" s="206" t="s"/>
      <c r="G116" s="207" t="s"/>
      <c r="H116" s="208" t="s"/>
      <c r="I116" s="207" t="s"/>
    </row>
    <row r="117" spans="1:9" ht="27" customHeight="true">
      <c r="A117" s="124" t="s"/>
      <c r="B117" s="124" t="s"/>
      <c r="C117" s="124" t="s"/>
      <c r="D117" s="124" t="s"/>
      <c r="E117" s="205" t="s"/>
      <c r="F117" s="206" t="s"/>
      <c r="G117" s="207" t="s"/>
      <c r="H117" s="208" t="s"/>
      <c r="I117" s="207" t="s"/>
    </row>
    <row r="118" spans="1:9" ht="27" customHeight="true">
      <c r="A118" s="124" t="s"/>
      <c r="B118" s="124" t="s"/>
      <c r="C118" s="124" t="s"/>
      <c r="D118" s="124" t="s"/>
      <c r="E118" s="205" t="s"/>
      <c r="F118" s="206" t="s"/>
      <c r="G118" s="207" t="s"/>
      <c r="H118" s="208" t="s"/>
      <c r="I118" s="207" t="s"/>
    </row>
    <row r="119" spans="1:9" ht="27" customHeight="true">
      <c r="A119" s="124" t="s"/>
      <c r="B119" s="124" t="s"/>
      <c r="C119" s="124" t="s"/>
      <c r="D119" s="124" t="s"/>
      <c r="E119" s="205" t="s"/>
      <c r="F119" s="206" t="s"/>
      <c r="G119" s="207" t="s"/>
      <c r="H119" s="208" t="s"/>
      <c r="I119" s="207" t="s"/>
    </row>
    <row r="120" spans="1:9" ht="27" customHeight="true">
      <c r="A120" s="124" t="s"/>
      <c r="B120" s="124" t="s"/>
      <c r="C120" s="124" t="s"/>
      <c r="D120" s="124" t="s"/>
      <c r="E120" s="205" t="s"/>
      <c r="F120" s="206" t="s"/>
      <c r="G120" s="207" t="s"/>
      <c r="H120" s="208" t="s"/>
      <c r="I120" s="207" t="s"/>
    </row>
    <row r="121" spans="1:9" ht="27" customHeight="true">
      <c r="A121" s="124" t="s"/>
      <c r="B121" s="124" t="s"/>
      <c r="C121" s="124" t="s"/>
      <c r="D121" s="124" t="s"/>
      <c r="E121" s="205" t="s"/>
      <c r="F121" s="206" t="s"/>
      <c r="G121" s="207" t="s"/>
      <c r="H121" s="208" t="s"/>
      <c r="I121" s="207" t="s"/>
    </row>
    <row r="122" spans="1:9" ht="27" customHeight="true">
      <c r="A122" s="124" t="s"/>
      <c r="B122" s="124" t="s"/>
      <c r="C122" s="124" t="s"/>
      <c r="D122" s="124" t="s"/>
      <c r="E122" s="205" t="s"/>
      <c r="F122" s="206" t="s"/>
      <c r="G122" s="207" t="s"/>
      <c r="H122" s="208" t="s"/>
      <c r="I122" s="207" t="s"/>
    </row>
    <row r="123" spans="1:9" ht="27" customHeight="true">
      <c r="A123" s="124" t="s"/>
      <c r="B123" s="124" t="s"/>
      <c r="C123" s="124" t="s"/>
      <c r="D123" s="124" t="s"/>
      <c r="E123" s="205" t="s"/>
      <c r="F123" s="206" t="s"/>
      <c r="G123" s="207" t="s"/>
      <c r="H123" s="208" t="s"/>
      <c r="I123" s="207" t="s"/>
    </row>
    <row r="124" spans="1:9" ht="26" customHeight="true">
      <c r="A124" s="124" t="s"/>
      <c r="B124" s="124" t="s"/>
      <c r="C124" s="124" t="s"/>
      <c r="D124" s="124" t="s"/>
      <c r="E124" s="205" t="s"/>
      <c r="F124" s="206" t="s"/>
      <c r="G124" s="207" t="s"/>
      <c r="H124" s="208" t="s"/>
      <c r="I124" s="207" t="s"/>
    </row>
    <row r="125" spans="1:9" ht="26" customHeight="true">
      <c r="A125" s="124" t="s"/>
      <c r="B125" s="124" t="s"/>
      <c r="C125" s="124" t="s"/>
      <c r="D125" s="124" t="s"/>
      <c r="E125" s="205" t="s"/>
      <c r="F125" s="206" t="s"/>
      <c r="G125" s="207" t="s"/>
      <c r="H125" s="208" t="s"/>
      <c r="I125" s="207" t="s"/>
    </row>
    <row r="126" spans="1:9" ht="26" customHeight="true">
      <c r="A126" s="124" t="s"/>
      <c r="B126" s="124" t="s"/>
      <c r="C126" s="124" t="s"/>
      <c r="D126" s="124" t="s"/>
      <c r="E126" s="205" t="s"/>
      <c r="F126" s="206" t="s"/>
      <c r="G126" s="207" t="s"/>
      <c r="H126" s="208" t="s"/>
      <c r="I126" s="207" t="s"/>
    </row>
    <row r="127" spans="1:9" ht="26" customHeight="true">
      <c r="A127" s="124" t="s"/>
      <c r="B127" s="124" t="s"/>
      <c r="C127" s="124" t="s"/>
      <c r="D127" s="124" t="s"/>
      <c r="E127" s="205" t="s"/>
      <c r="F127" s="206" t="s"/>
      <c r="G127" s="207" t="s"/>
      <c r="H127" s="208" t="s"/>
      <c r="I127" s="207" t="s"/>
    </row>
    <row r="128" spans="1:9" ht="26" customHeight="true">
      <c r="A128" s="124" t="s"/>
      <c r="B128" s="124" t="s"/>
      <c r="C128" s="124" t="s"/>
      <c r="D128" s="124" t="s"/>
      <c r="E128" s="205" t="s"/>
      <c r="F128" s="206" t="s"/>
      <c r="G128" s="207" t="s"/>
      <c r="H128" s="208" t="s"/>
      <c r="I128" s="207" t="s"/>
    </row>
    <row r="129" spans="1:9" ht="26" customHeight="true">
      <c r="A129" s="124" t="s"/>
      <c r="B129" s="124" t="s"/>
      <c r="C129" s="124" t="s"/>
      <c r="D129" s="124" t="s"/>
      <c r="E129" s="205" t="s"/>
      <c r="F129" s="206" t="s"/>
      <c r="G129" s="207" t="s"/>
      <c r="H129" s="208" t="s"/>
      <c r="I129" s="207" t="s"/>
    </row>
    <row r="130" spans="1:9">
      <c r="A130" s="124" t="s"/>
      <c r="B130" s="124" t="s"/>
      <c r="C130" s="124" t="s"/>
      <c r="D130" s="124" t="s"/>
      <c r="E130" s="205" t="s"/>
      <c r="F130" s="206" t="s"/>
      <c r="G130" s="207" t="s"/>
      <c r="H130" s="208" t="s"/>
      <c r="I130" s="207" t="s"/>
    </row>
    <row r="131" spans="1:9">
      <c r="A131" s="124" t="s"/>
      <c r="B131" s="124" t="s"/>
      <c r="C131" s="124" t="s"/>
      <c r="D131" s="124" t="s"/>
      <c r="E131" s="205" t="s"/>
      <c r="F131" s="206" t="s"/>
      <c r="G131" s="207" t="s"/>
      <c r="H131" s="208" t="s"/>
      <c r="I131" s="207" t="s"/>
    </row>
    <row r="132" spans="1:9">
      <c r="A132" s="124" t="s"/>
      <c r="B132" s="124" t="s"/>
      <c r="C132" s="124" t="s"/>
      <c r="D132" s="124" t="s"/>
      <c r="E132" s="205" t="s"/>
      <c r="F132" s="206" t="s"/>
      <c r="G132" s="207" t="s"/>
      <c r="H132" s="208" t="s"/>
      <c r="I132" s="207" t="s"/>
    </row>
    <row r="133" spans="1:9">
      <c r="A133" s="124" t="s"/>
      <c r="B133" s="124" t="s"/>
      <c r="C133" s="124" t="s"/>
      <c r="D133" s="124" t="s"/>
      <c r="E133" s="205" t="s"/>
      <c r="F133" s="206" t="s"/>
      <c r="G133" s="207" t="s"/>
      <c r="H133" s="208" t="s"/>
      <c r="I133" s="207" t="s"/>
    </row>
    <row r="134" spans="1:9">
      <c r="A134" s="124" t="s"/>
      <c r="B134" s="124" t="s"/>
      <c r="C134" s="124" t="s"/>
      <c r="D134" s="124" t="s"/>
      <c r="E134" s="205" t="s"/>
      <c r="F134" s="206" t="s"/>
      <c r="G134" s="207" t="s"/>
      <c r="H134" s="208" t="s"/>
      <c r="I134" s="207" t="s"/>
    </row>
    <row r="135" spans="1:9">
      <c r="A135" s="124" t="s"/>
      <c r="B135" s="124" t="s"/>
      <c r="C135" s="124" t="s"/>
      <c r="D135" s="124" t="s"/>
      <c r="E135" s="205" t="s"/>
      <c r="F135" s="206" t="s"/>
      <c r="G135" s="207" t="s"/>
      <c r="H135" s="208" t="s"/>
      <c r="I135" s="207" t="s"/>
    </row>
    <row r="136" spans="1:9">
      <c r="A136" s="124" t="s"/>
      <c r="B136" s="124" t="s"/>
      <c r="C136" s="124" t="s"/>
      <c r="D136" s="124" t="s"/>
      <c r="E136" s="205" t="s"/>
      <c r="F136" s="206" t="s"/>
      <c r="G136" s="207" t="s"/>
      <c r="H136" s="208" t="s"/>
      <c r="I136" s="207" t="s"/>
    </row>
    <row r="137" spans="1:9">
      <c r="A137" s="124" t="s"/>
      <c r="B137" s="124" t="s"/>
      <c r="C137" s="124" t="s"/>
      <c r="D137" s="124" t="s"/>
      <c r="E137" s="205" t="s"/>
      <c r="F137" s="206" t="s"/>
      <c r="G137" s="207" t="s"/>
      <c r="H137" s="208" t="s"/>
      <c r="I137" s="207" t="s"/>
    </row>
    <row r="138" spans="1:9">
      <c r="A138" s="124" t="s"/>
      <c r="B138" s="124" t="s"/>
      <c r="C138" s="124" t="s"/>
      <c r="D138" s="124" t="s"/>
      <c r="E138" s="205" t="s"/>
      <c r="F138" s="206" t="s"/>
      <c r="G138" s="207" t="s"/>
      <c r="H138" s="208" t="s"/>
      <c r="I138" s="207" t="s"/>
    </row>
    <row r="139" spans="1:9">
      <c r="A139" s="124" t="s"/>
      <c r="B139" s="124" t="s"/>
      <c r="C139" s="124" t="s"/>
      <c r="D139" s="124" t="s"/>
      <c r="E139" s="205" t="s"/>
      <c r="F139" s="206" t="s"/>
      <c r="G139" s="207" t="s"/>
      <c r="H139" s="208" t="s"/>
      <c r="I139" s="207" t="s"/>
    </row>
    <row r="140" spans="1:9">
      <c r="A140" s="124" t="s"/>
      <c r="B140" s="124" t="s"/>
      <c r="C140" s="124" t="s"/>
      <c r="D140" s="124" t="s"/>
      <c r="E140" s="205" t="s"/>
      <c r="F140" s="206" t="s"/>
      <c r="G140" s="207" t="s"/>
      <c r="H140" s="208" t="s"/>
      <c r="I140" s="207" t="s"/>
    </row>
    <row r="141" spans="1:9">
      <c r="A141" s="124" t="s"/>
      <c r="B141" s="124" t="s"/>
      <c r="C141" s="124" t="s"/>
      <c r="D141" s="124" t="s"/>
      <c r="E141" s="205" t="s"/>
      <c r="F141" s="206" t="s"/>
      <c r="G141" s="207" t="s"/>
      <c r="H141" s="208" t="s"/>
      <c r="I141" s="207" t="s"/>
    </row>
    <row r="142" spans="1:9">
      <c r="A142" s="124" t="s"/>
      <c r="B142" s="124" t="s"/>
      <c r="C142" s="124" t="s"/>
      <c r="D142" s="124" t="s"/>
      <c r="E142" s="205" t="s"/>
      <c r="F142" s="206" t="s"/>
      <c r="G142" s="207" t="s"/>
      <c r="H142" s="208" t="s"/>
      <c r="I142" s="207" t="s"/>
    </row>
    <row r="143" spans="1:9">
      <c r="A143" s="124" t="s"/>
      <c r="B143" s="124" t="s"/>
      <c r="C143" s="124" t="s"/>
      <c r="D143" s="124" t="s"/>
      <c r="E143" s="205" t="s"/>
      <c r="F143" s="206" t="s"/>
      <c r="G143" s="207" t="s"/>
      <c r="H143" s="208" t="s"/>
      <c r="I143" s="207" t="s"/>
    </row>
    <row r="144" spans="1:9">
      <c r="A144" s="124" t="s"/>
      <c r="B144" s="124" t="s"/>
      <c r="C144" s="124" t="s"/>
      <c r="D144" s="124" t="s"/>
      <c r="E144" s="205" t="s"/>
      <c r="F144" s="206" t="s"/>
      <c r="G144" s="207" t="s"/>
      <c r="H144" s="208" t="s"/>
      <c r="I144" s="207" t="s"/>
    </row>
    <row r="145" spans="1:9">
      <c r="A145" s="124" t="s"/>
      <c r="B145" s="124" t="s"/>
      <c r="C145" s="124" t="s"/>
      <c r="D145" s="124" t="s"/>
      <c r="E145" s="205" t="s"/>
      <c r="F145" s="206" t="s"/>
      <c r="G145" s="207" t="s"/>
      <c r="H145" s="208" t="s"/>
      <c r="I145" s="207" t="s"/>
    </row>
    <row r="146" spans="1:9">
      <c r="A146" s="124" t="s"/>
      <c r="B146" s="124" t="s"/>
      <c r="C146" s="124" t="s"/>
      <c r="D146" s="124" t="s"/>
      <c r="E146" s="205" t="s"/>
      <c r="F146" s="206" t="s"/>
      <c r="G146" s="207" t="s"/>
      <c r="H146" s="208" t="s"/>
      <c r="I146" s="207" t="s"/>
    </row>
    <row r="147" spans="1:9">
      <c r="A147" s="124" t="s"/>
      <c r="B147" s="124" t="s"/>
      <c r="C147" s="124" t="s"/>
      <c r="D147" s="124" t="s"/>
      <c r="E147" s="205" t="s"/>
      <c r="F147" s="206" t="s"/>
      <c r="G147" s="207" t="s"/>
      <c r="H147" s="208" t="s"/>
      <c r="I147" s="207" t="s"/>
    </row>
    <row r="148" spans="1:9">
      <c r="A148" s="124" t="s"/>
      <c r="B148" s="124" t="s"/>
      <c r="C148" s="124" t="s"/>
      <c r="D148" s="124" t="s"/>
      <c r="E148" s="205" t="s"/>
      <c r="F148" s="206" t="s"/>
      <c r="G148" s="207" t="s"/>
      <c r="H148" s="208" t="s"/>
      <c r="I148" s="207" t="s"/>
    </row>
    <row r="149" spans="1:9">
      <c r="A149" s="124" t="s"/>
      <c r="B149" s="124" t="s"/>
      <c r="C149" s="124" t="s"/>
      <c r="D149" s="124" t="s"/>
      <c r="E149" s="205" t="s"/>
      <c r="F149" s="206" t="s"/>
      <c r="G149" s="207" t="s"/>
      <c r="H149" s="208" t="s"/>
      <c r="I149" s="207" t="s"/>
    </row>
    <row r="150" spans="1:9">
      <c r="A150" s="124" t="s"/>
      <c r="B150" s="124" t="s"/>
      <c r="C150" s="124" t="s"/>
      <c r="D150" s="124" t="s"/>
      <c r="E150" s="205" t="s"/>
      <c r="F150" s="206" t="s"/>
      <c r="G150" s="207" t="s"/>
      <c r="H150" s="208" t="s"/>
      <c r="I150" s="207" t="s"/>
    </row>
    <row r="151" spans="1:9">
      <c r="A151" s="124" t="s"/>
      <c r="B151" s="124" t="s"/>
      <c r="C151" s="124" t="s"/>
      <c r="D151" s="124" t="s"/>
      <c r="E151" s="205" t="s"/>
      <c r="F151" s="206" t="s"/>
      <c r="G151" s="207" t="s"/>
      <c r="H151" s="208" t="s"/>
      <c r="I151" s="207" t="s"/>
    </row>
    <row r="152" spans="1:9">
      <c r="A152" s="124" t="s"/>
      <c r="B152" s="124" t="s"/>
      <c r="C152" s="124" t="s"/>
      <c r="D152" s="124" t="s"/>
      <c r="E152" s="205" t="s"/>
      <c r="F152" s="206" t="s"/>
      <c r="G152" s="207" t="s"/>
      <c r="H152" s="208" t="s"/>
      <c r="I152" s="207" t="s"/>
    </row>
    <row r="153" spans="1:9">
      <c r="A153" s="124" t="s"/>
      <c r="B153" s="124" t="s"/>
      <c r="C153" s="124" t="s"/>
      <c r="D153" s="124" t="s"/>
      <c r="E153" s="205" t="s"/>
      <c r="F153" s="206" t="s"/>
      <c r="G153" s="207" t="s"/>
      <c r="H153" s="208" t="s"/>
      <c r="I153" s="207" t="s"/>
    </row>
    <row r="154" spans="1:9">
      <c r="A154" s="124" t="s"/>
      <c r="B154" s="124" t="s"/>
      <c r="C154" s="124" t="s"/>
      <c r="D154" s="124" t="s"/>
      <c r="E154" s="205" t="s"/>
      <c r="F154" s="206" t="s"/>
      <c r="G154" s="207" t="s"/>
      <c r="H154" s="208" t="s"/>
      <c r="I154" s="207" t="s"/>
    </row>
    <row r="155" spans="1:9">
      <c r="A155" s="124" t="s"/>
      <c r="B155" s="124" t="s"/>
      <c r="C155" s="124" t="s"/>
      <c r="D155" s="124" t="s"/>
      <c r="E155" s="205" t="s"/>
      <c r="F155" s="206" t="s"/>
      <c r="G155" s="207" t="s"/>
      <c r="H155" s="208" t="s"/>
      <c r="I155" s="207" t="s"/>
    </row>
    <row r="156" spans="1:9">
      <c r="A156" s="124" t="s"/>
      <c r="B156" s="124" t="s"/>
      <c r="C156" s="124" t="s"/>
      <c r="D156" s="124" t="s"/>
      <c r="E156" s="205" t="s"/>
      <c r="F156" s="206" t="s"/>
      <c r="G156" s="207" t="s"/>
      <c r="H156" s="208" t="s"/>
      <c r="I156" s="207" t="s"/>
    </row>
    <row r="157" spans="1:9">
      <c r="A157" s="124" t="s"/>
      <c r="B157" s="124" t="s"/>
      <c r="C157" s="124" t="s"/>
      <c r="D157" s="124" t="s"/>
      <c r="E157" s="205" t="s"/>
      <c r="F157" s="206" t="s"/>
      <c r="G157" s="207" t="s"/>
      <c r="H157" s="208" t="s"/>
      <c r="I157" s="207" t="s"/>
    </row>
    <row r="158" spans="1:9">
      <c r="A158" s="124" t="s"/>
      <c r="B158" s="124" t="s"/>
      <c r="C158" s="124" t="s"/>
      <c r="D158" s="124" t="s"/>
      <c r="E158" s="205" t="s"/>
      <c r="F158" s="206" t="s"/>
      <c r="G158" s="207" t="s"/>
      <c r="H158" s="208" t="s"/>
      <c r="I158" s="207" t="s"/>
    </row>
    <row r="159" spans="1:9">
      <c r="A159" s="124" t="s"/>
      <c r="B159" s="124" t="s"/>
      <c r="C159" s="124" t="s"/>
      <c r="D159" s="124" t="s"/>
      <c r="E159" s="205" t="s"/>
      <c r="F159" s="206" t="s"/>
      <c r="G159" s="207" t="s"/>
      <c r="H159" s="208" t="s"/>
      <c r="I159" s="207" t="s"/>
    </row>
    <row r="160" spans="1:9">
      <c r="A160" s="124" t="s"/>
      <c r="B160" s="124" t="s"/>
      <c r="C160" s="124" t="s"/>
      <c r="D160" s="124" t="s"/>
      <c r="E160" s="205" t="s"/>
      <c r="F160" s="206" t="s"/>
      <c r="G160" s="207" t="s"/>
      <c r="H160" s="208" t="s"/>
      <c r="I160" s="207" t="s"/>
    </row>
    <row r="161" spans="1:9">
      <c r="A161" s="124" t="s"/>
      <c r="B161" s="124" t="s"/>
      <c r="C161" s="124" t="s"/>
      <c r="D161" s="124" t="s"/>
      <c r="E161" s="205" t="s"/>
      <c r="F161" s="206" t="s"/>
      <c r="G161" s="207" t="s"/>
      <c r="H161" s="208" t="s"/>
      <c r="I161" s="207" t="s"/>
    </row>
    <row r="162" spans="1:9">
      <c r="A162" s="124" t="s"/>
      <c r="B162" s="124" t="s"/>
      <c r="C162" s="124" t="s"/>
      <c r="D162" s="124" t="s"/>
      <c r="E162" s="205" t="s"/>
      <c r="F162" s="206" t="s"/>
      <c r="G162" s="207" t="s"/>
      <c r="H162" s="208" t="s"/>
      <c r="I162" s="207" t="s"/>
    </row>
    <row r="163" spans="1:9">
      <c r="A163" s="124" t="s"/>
      <c r="B163" s="124" t="s"/>
      <c r="C163" s="124" t="s"/>
      <c r="D163" s="124" t="s"/>
      <c r="E163" s="205" t="s"/>
      <c r="F163" s="206" t="s"/>
      <c r="G163" s="207" t="s"/>
      <c r="H163" s="208" t="s"/>
      <c r="I163" s="207" t="s"/>
    </row>
    <row r="164" spans="1:9">
      <c r="A164" s="124" t="s"/>
      <c r="B164" s="124" t="s"/>
      <c r="C164" s="124" t="s"/>
      <c r="D164" s="124" t="s"/>
      <c r="E164" s="205" t="s"/>
      <c r="F164" s="206" t="s"/>
      <c r="G164" s="207" t="s"/>
      <c r="H164" s="208" t="s"/>
      <c r="I164" s="207" t="s"/>
    </row>
    <row r="165" spans="1:9">
      <c r="A165" s="124" t="s"/>
      <c r="B165" s="124" t="s"/>
      <c r="C165" s="124" t="s"/>
      <c r="D165" s="124" t="s"/>
      <c r="E165" s="205" t="s"/>
      <c r="F165" s="206" t="s"/>
      <c r="G165" s="207" t="s"/>
      <c r="H165" s="208" t="s"/>
      <c r="I165" s="207" t="s"/>
    </row>
    <row r="166" spans="1:9">
      <c r="A166" s="124" t="s"/>
      <c r="B166" s="124" t="s"/>
      <c r="C166" s="124" t="s"/>
      <c r="D166" s="124" t="s"/>
      <c r="E166" s="205" t="s"/>
      <c r="F166" s="206" t="s"/>
      <c r="G166" s="207" t="s"/>
      <c r="H166" s="208" t="s"/>
      <c r="I166" s="207" t="s"/>
    </row>
    <row r="167" spans="1:9">
      <c r="A167" s="124" t="s"/>
      <c r="B167" s="124" t="s"/>
      <c r="C167" s="124" t="s"/>
      <c r="D167" s="124" t="s"/>
      <c r="E167" s="205" t="s"/>
      <c r="F167" s="206" t="s"/>
      <c r="G167" s="207" t="s"/>
      <c r="H167" s="208" t="s"/>
      <c r="I167" s="207" t="s"/>
    </row>
    <row r="168" spans="1:9">
      <c r="A168" s="124" t="s"/>
      <c r="B168" s="124" t="s"/>
      <c r="C168" s="124" t="s"/>
      <c r="D168" s="124" t="s"/>
      <c r="E168" s="205" t="s"/>
      <c r="F168" s="206" t="s"/>
      <c r="G168" s="207" t="s"/>
      <c r="H168" s="208" t="s"/>
      <c r="I168" s="207" t="s"/>
    </row>
    <row r="169" spans="1:9">
      <c r="A169" s="124" t="s"/>
      <c r="B169" s="124" t="s"/>
      <c r="C169" s="124" t="s"/>
      <c r="D169" s="124" t="s"/>
      <c r="E169" s="205" t="s"/>
      <c r="F169" s="206" t="s"/>
      <c r="G169" s="207" t="s"/>
      <c r="H169" s="208" t="s"/>
      <c r="I169" s="207" t="s"/>
    </row>
    <row r="170" spans="1:9">
      <c r="A170" s="124" t="s"/>
      <c r="B170" s="124" t="s"/>
      <c r="C170" s="124" t="s"/>
      <c r="D170" s="124" t="s"/>
      <c r="E170" s="205" t="s"/>
      <c r="F170" s="206" t="s"/>
      <c r="G170" s="207" t="s"/>
      <c r="H170" s="208" t="s"/>
      <c r="I170" s="207" t="s"/>
    </row>
    <row r="171" spans="1:9">
      <c r="A171" s="124" t="s"/>
      <c r="B171" s="124" t="s"/>
      <c r="C171" s="124" t="s"/>
      <c r="D171" s="124" t="s"/>
      <c r="E171" s="205" t="s"/>
      <c r="F171" s="206" t="s"/>
      <c r="G171" s="207" t="s"/>
      <c r="H171" s="208" t="s"/>
      <c r="I171" s="207" t="s"/>
    </row>
    <row r="172" spans="1:9">
      <c r="A172" s="124" t="s"/>
      <c r="B172" s="124" t="s"/>
      <c r="C172" s="124" t="s"/>
      <c r="D172" s="124" t="s"/>
      <c r="E172" s="205" t="s"/>
      <c r="F172" s="206" t="s"/>
      <c r="G172" s="207" t="s"/>
      <c r="H172" s="208" t="s"/>
      <c r="I172" s="207" t="s"/>
    </row>
    <row r="173" spans="1:9">
      <c r="A173" s="124" t="s"/>
      <c r="B173" s="124" t="s"/>
      <c r="C173" s="124" t="s"/>
      <c r="D173" s="124" t="s"/>
      <c r="E173" s="205" t="s"/>
      <c r="F173" s="206" t="s"/>
      <c r="G173" s="207" t="s"/>
      <c r="H173" s="208" t="s"/>
      <c r="I173" s="207" t="s"/>
    </row>
    <row r="174" spans="1:9">
      <c r="A174" s="124" t="s"/>
      <c r="B174" s="124" t="s"/>
      <c r="C174" s="124" t="s"/>
      <c r="D174" s="124" t="s"/>
      <c r="E174" s="205" t="s"/>
      <c r="F174" s="206" t="s"/>
      <c r="G174" s="207" t="s"/>
      <c r="H174" s="208" t="s"/>
      <c r="I174" s="207" t="s"/>
    </row>
    <row r="175" spans="1:9">
      <c r="A175" s="124" t="s"/>
      <c r="B175" s="124" t="s"/>
      <c r="C175" s="124" t="s"/>
      <c r="D175" s="124" t="s"/>
      <c r="E175" s="205" t="s"/>
      <c r="F175" s="206" t="s"/>
      <c r="G175" s="207" t="s"/>
      <c r="H175" s="208" t="s"/>
      <c r="I175" s="207" t="s"/>
    </row>
    <row r="176" spans="1:9">
      <c r="A176" s="124" t="s"/>
      <c r="B176" s="124" t="s"/>
      <c r="C176" s="124" t="s"/>
      <c r="D176" s="124" t="s"/>
      <c r="E176" s="205" t="s"/>
      <c r="F176" s="206" t="s"/>
      <c r="G176" s="207" t="s"/>
      <c r="H176" s="208" t="s"/>
      <c r="I176" s="207" t="s"/>
    </row>
    <row r="177" spans="1:9">
      <c r="A177" s="124" t="s"/>
      <c r="B177" s="124" t="s"/>
      <c r="C177" s="124" t="s"/>
      <c r="D177" s="124" t="s"/>
      <c r="E177" s="205" t="s"/>
      <c r="F177" s="206" t="s"/>
      <c r="G177" s="207" t="s"/>
      <c r="H177" s="208" t="s"/>
      <c r="I177" s="207" t="s"/>
    </row>
    <row r="178" spans="1:9">
      <c r="A178" s="124" t="s"/>
      <c r="B178" s="124" t="s"/>
      <c r="C178" s="124" t="s"/>
      <c r="D178" s="124" t="s"/>
      <c r="E178" s="205" t="s"/>
      <c r="F178" s="206" t="s"/>
      <c r="G178" s="207" t="s"/>
      <c r="H178" s="208" t="s"/>
      <c r="I178" s="207" t="s"/>
    </row>
    <row r="179" spans="1:9">
      <c r="A179" s="124" t="s"/>
      <c r="B179" s="124" t="s"/>
      <c r="C179" s="124" t="s"/>
      <c r="D179" s="124" t="s"/>
      <c r="E179" s="205" t="s"/>
      <c r="F179" s="206" t="s"/>
      <c r="G179" s="207" t="s"/>
      <c r="H179" s="208" t="s"/>
      <c r="I179" s="207" t="s"/>
    </row>
    <row r="180" spans="1:9">
      <c r="A180" s="124" t="s"/>
      <c r="B180" s="124" t="s"/>
      <c r="C180" s="124" t="s"/>
      <c r="D180" s="124" t="s"/>
      <c r="E180" s="205" t="s"/>
      <c r="F180" s="206" t="s"/>
      <c r="G180" s="207" t="s"/>
      <c r="H180" s="208" t="s"/>
      <c r="I180" s="207" t="s"/>
    </row>
    <row r="181" spans="1:9">
      <c r="A181" s="124" t="s"/>
      <c r="B181" s="124" t="s"/>
      <c r="C181" s="124" t="s"/>
      <c r="D181" s="124" t="s"/>
      <c r="E181" s="205" t="s"/>
      <c r="F181" s="206" t="s"/>
      <c r="G181" s="207" t="s"/>
      <c r="H181" s="208" t="s"/>
      <c r="I181" s="207" t="s"/>
    </row>
    <row r="182" spans="1:9">
      <c r="A182" s="124" t="s"/>
      <c r="B182" s="124" t="s"/>
      <c r="C182" s="124" t="s"/>
      <c r="D182" s="124" t="s"/>
      <c r="E182" s="205" t="s"/>
      <c r="F182" s="206" t="s"/>
      <c r="G182" s="207" t="s"/>
      <c r="H182" s="208" t="s"/>
      <c r="I182" s="207" t="s"/>
    </row>
    <row r="183" spans="1:9">
      <c r="A183" s="124" t="s"/>
      <c r="B183" s="124" t="s"/>
      <c r="C183" s="124" t="s"/>
      <c r="D183" s="124" t="s"/>
      <c r="E183" s="205" t="s"/>
      <c r="F183" s="206" t="s"/>
      <c r="G183" s="207" t="s"/>
      <c r="H183" s="208" t="s"/>
      <c r="I183" s="207" t="s"/>
    </row>
    <row r="184" spans="1:9">
      <c r="A184" s="124" t="s"/>
      <c r="B184" s="124" t="s"/>
      <c r="C184" s="124" t="s"/>
      <c r="D184" s="124" t="s"/>
      <c r="E184" s="205" t="s"/>
      <c r="F184" s="206" t="s"/>
      <c r="G184" s="207" t="s"/>
      <c r="H184" s="208" t="s"/>
      <c r="I184" s="207" t="s"/>
    </row>
    <row r="185" spans="1:9">
      <c r="A185" s="124" t="s"/>
      <c r="B185" s="124" t="s"/>
      <c r="C185" s="124" t="s"/>
      <c r="D185" s="124" t="s"/>
      <c r="E185" s="205" t="s"/>
      <c r="F185" s="206" t="s"/>
      <c r="G185" s="207" t="s"/>
      <c r="H185" s="208" t="s"/>
      <c r="I185" s="207" t="s"/>
    </row>
    <row r="186" spans="1:9">
      <c r="A186" s="124" t="s"/>
      <c r="B186" s="124" t="s"/>
      <c r="C186" s="124" t="s"/>
      <c r="D186" s="124" t="s"/>
      <c r="E186" s="205" t="s"/>
      <c r="F186" s="206" t="s"/>
      <c r="G186" s="207" t="s"/>
      <c r="H186" s="208" t="s"/>
      <c r="I186" s="207" t="s"/>
    </row>
    <row r="187" spans="1:9">
      <c r="A187" s="124" t="s"/>
      <c r="B187" s="124" t="s"/>
      <c r="C187" s="124" t="s"/>
      <c r="D187" s="124" t="s"/>
      <c r="E187" s="205" t="s"/>
      <c r="F187" s="206" t="s"/>
      <c r="G187" s="207" t="s"/>
      <c r="H187" s="208" t="s"/>
      <c r="I187" s="207" t="s"/>
    </row>
    <row r="188" spans="1:9">
      <c r="A188" s="124" t="s"/>
      <c r="B188" s="124" t="s"/>
      <c r="C188" s="124" t="s"/>
      <c r="D188" s="124" t="s"/>
      <c r="E188" s="205" t="s"/>
      <c r="F188" s="206" t="s"/>
      <c r="G188" s="207" t="s"/>
      <c r="H188" s="208" t="s"/>
      <c r="I188" s="207" t="s"/>
    </row>
    <row r="189" spans="1:9">
      <c r="A189" s="124" t="s"/>
      <c r="B189" s="124" t="s"/>
      <c r="C189" s="124" t="s"/>
      <c r="D189" s="124" t="s"/>
      <c r="E189" s="205" t="s"/>
      <c r="F189" s="206" t="s"/>
      <c r="G189" s="207" t="s"/>
      <c r="H189" s="208" t="s"/>
      <c r="I189" s="207" t="s"/>
    </row>
    <row r="190" spans="1:9">
      <c r="A190" s="124" t="s"/>
      <c r="B190" s="124" t="s"/>
      <c r="C190" s="124" t="s"/>
      <c r="D190" s="124" t="s"/>
      <c r="E190" s="205" t="s"/>
      <c r="F190" s="206" t="s"/>
      <c r="G190" s="207" t="s"/>
      <c r="H190" s="208" t="s"/>
      <c r="I190" s="207" t="s"/>
    </row>
    <row r="191" spans="1:9">
      <c r="A191" s="124" t="s"/>
      <c r="B191" s="124" t="s"/>
      <c r="C191" s="124" t="s"/>
      <c r="D191" s="124" t="s"/>
      <c r="E191" s="205" t="s"/>
      <c r="F191" s="206" t="s"/>
      <c r="G191" s="207" t="s"/>
      <c r="H191" s="208" t="s"/>
      <c r="I191" s="207" t="s"/>
    </row>
    <row r="192" spans="1:9">
      <c r="A192" s="124" t="s"/>
      <c r="B192" s="124" t="s"/>
      <c r="C192" s="124" t="s"/>
      <c r="D192" s="124" t="s"/>
      <c r="E192" s="205" t="s"/>
      <c r="F192" s="206" t="s"/>
      <c r="G192" s="207" t="s"/>
      <c r="H192" s="208" t="s"/>
      <c r="I192" s="207" t="s"/>
    </row>
    <row r="193" spans="1:9">
      <c r="A193" s="124" t="s"/>
      <c r="B193" s="124" t="s"/>
      <c r="C193" s="124" t="s"/>
      <c r="D193" s="124" t="s"/>
      <c r="E193" s="205" t="s"/>
      <c r="F193" s="206" t="s"/>
      <c r="G193" s="207" t="s"/>
      <c r="H193" s="208" t="s"/>
      <c r="I193" s="207" t="s"/>
    </row>
    <row r="194" spans="1:9">
      <c r="A194" s="124" t="s"/>
      <c r="B194" s="124" t="s"/>
      <c r="C194" s="124" t="s"/>
      <c r="D194" s="124" t="s"/>
      <c r="E194" s="205" t="s"/>
      <c r="F194" s="206" t="s"/>
      <c r="G194" s="207" t="s"/>
      <c r="H194" s="208" t="s"/>
      <c r="I194" s="207" t="s"/>
    </row>
    <row r="195" spans="1:9">
      <c r="A195" s="124" t="s"/>
      <c r="B195" s="124" t="s"/>
      <c r="C195" s="124" t="s"/>
      <c r="D195" s="124" t="s"/>
      <c r="E195" s="205" t="s"/>
      <c r="F195" s="206" t="s"/>
      <c r="G195" s="207" t="s"/>
      <c r="H195" s="208" t="s"/>
      <c r="I195" s="207" t="s"/>
    </row>
    <row r="196" spans="1:9">
      <c r="A196" s="124" t="s"/>
      <c r="B196" s="124" t="s"/>
      <c r="C196" s="124" t="s"/>
      <c r="D196" s="124" t="s"/>
      <c r="E196" s="205" t="s"/>
      <c r="F196" s="206" t="s"/>
      <c r="G196" s="207" t="s"/>
      <c r="H196" s="208" t="s"/>
      <c r="I196" s="207" t="s"/>
    </row>
    <row r="197" spans="1:9">
      <c r="A197" s="124" t="s"/>
      <c r="B197" s="124" t="s"/>
      <c r="C197" s="124" t="s"/>
      <c r="D197" s="124" t="s"/>
      <c r="E197" s="205" t="s"/>
      <c r="F197" s="206" t="s"/>
      <c r="G197" s="207" t="s"/>
      <c r="H197" s="208" t="s"/>
      <c r="I197" s="207" t="s"/>
    </row>
    <row r="198" spans="1:9">
      <c r="A198" s="124" t="s"/>
      <c r="B198" s="124" t="s"/>
      <c r="C198" s="124" t="s"/>
      <c r="D198" s="124" t="s"/>
      <c r="E198" s="205" t="s"/>
      <c r="F198" s="206" t="s"/>
      <c r="G198" s="207" t="s"/>
      <c r="H198" s="208" t="s"/>
      <c r="I198" s="207" t="s"/>
    </row>
    <row r="199" spans="1:9">
      <c r="A199" s="124" t="s"/>
      <c r="B199" s="124" t="s"/>
      <c r="C199" s="124" t="s"/>
      <c r="D199" s="124" t="s"/>
      <c r="E199" s="205" t="s"/>
      <c r="F199" s="206" t="s"/>
      <c r="G199" s="207" t="s"/>
      <c r="H199" s="208" t="s"/>
      <c r="I199" s="207" t="s"/>
    </row>
    <row r="200" spans="1:9">
      <c r="A200" s="124" t="s"/>
      <c r="B200" s="124" t="s"/>
      <c r="C200" s="124" t="s"/>
      <c r="D200" s="124" t="s"/>
      <c r="E200" s="205" t="s"/>
      <c r="F200" s="206" t="s"/>
      <c r="G200" s="207" t="s"/>
      <c r="H200" s="208" t="s"/>
      <c r="I200" s="207" t="s"/>
    </row>
    <row r="201" spans="1:9">
      <c r="A201" s="124" t="s"/>
      <c r="B201" s="124" t="s"/>
      <c r="C201" s="124" t="s"/>
      <c r="D201" s="124" t="s"/>
      <c r="E201" s="205" t="s"/>
      <c r="F201" s="206" t="s"/>
      <c r="G201" s="207" t="s"/>
      <c r="H201" s="208" t="s"/>
      <c r="I201" s="207" t="s"/>
    </row>
    <row r="202" spans="1:9">
      <c r="A202" s="124" t="s"/>
      <c r="B202" s="124" t="s"/>
      <c r="C202" s="124" t="s"/>
      <c r="D202" s="124" t="s"/>
      <c r="E202" s="205" t="s"/>
      <c r="F202" s="206" t="s"/>
      <c r="G202" s="207" t="s"/>
      <c r="H202" s="208" t="s"/>
      <c r="I202" s="207" t="s"/>
    </row>
    <row r="203" spans="1:9">
      <c r="A203" s="124" t="s"/>
      <c r="B203" s="124" t="s"/>
      <c r="C203" s="124" t="s"/>
      <c r="D203" s="124" t="s"/>
      <c r="E203" s="205" t="s"/>
      <c r="F203" s="206" t="s"/>
      <c r="G203" s="207" t="s"/>
      <c r="H203" s="208" t="s"/>
      <c r="I203" s="207" t="s"/>
    </row>
    <row r="204" spans="1:9">
      <c r="A204" s="124" t="s"/>
      <c r="B204" s="124" t="s"/>
      <c r="C204" s="124" t="s"/>
      <c r="D204" s="124" t="s"/>
      <c r="E204" s="205" t="s"/>
      <c r="F204" s="206" t="s"/>
      <c r="G204" s="207" t="s"/>
      <c r="H204" s="208" t="s"/>
      <c r="I204" s="207" t="s"/>
    </row>
    <row r="205" spans="1:9">
      <c r="A205" s="124" t="s"/>
      <c r="B205" s="124" t="s"/>
      <c r="C205" s="124" t="s"/>
      <c r="D205" s="124" t="s"/>
      <c r="E205" s="205" t="s"/>
      <c r="F205" s="206" t="s"/>
      <c r="G205" s="207" t="s"/>
      <c r="H205" s="208" t="s"/>
      <c r="I205" s="207" t="s"/>
    </row>
    <row r="206" spans="1:9">
      <c r="A206" s="124" t="s"/>
      <c r="B206" s="124" t="s"/>
      <c r="C206" s="124" t="s"/>
      <c r="D206" s="124" t="s"/>
      <c r="E206" s="205" t="s"/>
      <c r="F206" s="206" t="s"/>
      <c r="G206" s="207" t="s"/>
      <c r="H206" s="208" t="s"/>
      <c r="I206" s="207" t="s"/>
    </row>
    <row r="207" spans="1:9">
      <c r="A207" s="124" t="s"/>
      <c r="B207" s="124" t="s"/>
      <c r="C207" s="124" t="s"/>
      <c r="D207" s="124" t="s"/>
      <c r="E207" s="205" t="s"/>
      <c r="F207" s="206" t="s"/>
      <c r="G207" s="207" t="s"/>
      <c r="H207" s="208" t="s"/>
      <c r="I207" s="207" t="s"/>
    </row>
    <row r="208" spans="1:9">
      <c r="A208" s="124" t="s"/>
      <c r="B208" s="124" t="s"/>
      <c r="C208" s="124" t="s"/>
      <c r="D208" s="124" t="s"/>
      <c r="E208" s="205" t="s"/>
      <c r="F208" s="206" t="s"/>
      <c r="G208" s="207" t="s"/>
      <c r="H208" s="208" t="s"/>
      <c r="I208" s="207" t="s"/>
    </row>
    <row r="209" spans="1:9">
      <c r="A209" s="124" t="s"/>
      <c r="B209" s="124" t="s"/>
      <c r="C209" s="124" t="s"/>
      <c r="D209" s="124" t="s"/>
      <c r="E209" s="205" t="s"/>
      <c r="F209" s="206" t="s"/>
      <c r="G209" s="207" t="s"/>
      <c r="H209" s="208" t="s"/>
      <c r="I209" s="207" t="s"/>
    </row>
    <row r="210" spans="1:9">
      <c r="A210" s="124" t="s"/>
      <c r="B210" s="124" t="s"/>
      <c r="C210" s="124" t="s"/>
      <c r="D210" s="124" t="s"/>
      <c r="E210" s="205" t="s"/>
      <c r="F210" s="206" t="s"/>
      <c r="G210" s="207" t="s"/>
      <c r="H210" s="208" t="s"/>
      <c r="I210" s="207" t="s"/>
    </row>
    <row r="211" spans="1:9">
      <c r="A211" s="124" t="s"/>
      <c r="B211" s="124" t="s"/>
      <c r="C211" s="124" t="s"/>
      <c r="D211" s="124" t="s"/>
      <c r="E211" s="205" t="s"/>
      <c r="F211" s="206" t="s"/>
      <c r="G211" s="207" t="s"/>
      <c r="H211" s="208" t="s"/>
      <c r="I211" s="207" t="s"/>
    </row>
    <row r="212" spans="1:9">
      <c r="A212" s="124" t="s"/>
      <c r="B212" s="124" t="s"/>
      <c r="C212" s="124" t="s"/>
      <c r="D212" s="124" t="s"/>
      <c r="E212" s="205" t="s"/>
      <c r="F212" s="206" t="s"/>
      <c r="G212" s="207" t="s"/>
      <c r="H212" s="208" t="s"/>
      <c r="I212" s="207" t="s"/>
    </row>
    <row r="213" spans="1:9">
      <c r="A213" s="124" t="s"/>
      <c r="B213" s="124" t="s"/>
      <c r="C213" s="124" t="s"/>
      <c r="D213" s="124" t="s"/>
      <c r="E213" s="205" t="s"/>
      <c r="F213" s="206" t="s"/>
      <c r="G213" s="207" t="s"/>
      <c r="H213" s="208" t="s"/>
      <c r="I213" s="207" t="s"/>
    </row>
    <row r="214" spans="1:9">
      <c r="A214" s="124" t="s"/>
      <c r="B214" s="124" t="s"/>
      <c r="C214" s="124" t="s"/>
      <c r="D214" s="124" t="s"/>
      <c r="E214" s="205" t="s"/>
      <c r="F214" s="206" t="s"/>
      <c r="G214" s="207" t="s"/>
      <c r="H214" s="208" t="s"/>
      <c r="I214" s="207" t="s"/>
    </row>
    <row r="215" spans="1:9">
      <c r="A215" s="124" t="s"/>
      <c r="B215" s="124" t="s"/>
      <c r="C215" s="124" t="s"/>
      <c r="D215" s="124" t="s"/>
      <c r="E215" s="205" t="s"/>
      <c r="F215" s="206" t="s"/>
      <c r="G215" s="207" t="s"/>
      <c r="H215" s="208" t="s"/>
      <c r="I215" s="207" t="s"/>
    </row>
    <row r="216" spans="1:9">
      <c r="A216" s="124" t="s"/>
      <c r="B216" s="124" t="s"/>
      <c r="C216" s="124" t="s"/>
      <c r="D216" s="124" t="s"/>
      <c r="E216" s="205" t="s"/>
      <c r="F216" s="206" t="s"/>
      <c r="G216" s="207" t="s"/>
      <c r="H216" s="208" t="s"/>
      <c r="I216" s="207" t="s"/>
    </row>
    <row r="217" spans="1:9">
      <c r="A217" s="124" t="s"/>
      <c r="B217" s="124" t="s"/>
      <c r="C217" s="124" t="s"/>
      <c r="D217" s="124" t="s"/>
      <c r="E217" s="205" t="s"/>
      <c r="F217" s="206" t="s"/>
      <c r="G217" s="207" t="s"/>
      <c r="H217" s="208" t="s"/>
      <c r="I217" s="207" t="s"/>
    </row>
    <row r="218" spans="1:9">
      <c r="A218" s="124" t="s"/>
      <c r="B218" s="124" t="s"/>
      <c r="C218" s="124" t="s"/>
      <c r="D218" s="124" t="s"/>
      <c r="E218" s="205" t="s"/>
      <c r="F218" s="206" t="s"/>
      <c r="G218" s="207" t="s"/>
      <c r="H218" s="208" t="s"/>
      <c r="I218" s="207" t="s"/>
    </row>
    <row r="219" spans="1:9">
      <c r="A219" s="124" t="s"/>
      <c r="B219" s="124" t="s"/>
      <c r="C219" s="124" t="s"/>
      <c r="D219" s="124" t="s"/>
      <c r="E219" s="205" t="s"/>
      <c r="F219" s="206" t="s"/>
      <c r="G219" s="207" t="s"/>
      <c r="H219" s="208" t="s"/>
      <c r="I219" s="207" t="s"/>
    </row>
    <row r="220" spans="1:9">
      <c r="A220" s="124" t="s"/>
      <c r="B220" s="124" t="s"/>
      <c r="C220" s="124" t="s"/>
      <c r="D220" s="124" t="s"/>
      <c r="E220" s="205" t="s"/>
      <c r="F220" s="206" t="s"/>
      <c r="G220" s="207" t="s"/>
      <c r="H220" s="208" t="s"/>
      <c r="I220" s="207" t="s"/>
    </row>
    <row r="221" spans="1:9">
      <c r="A221" s="124" t="s"/>
      <c r="B221" s="124" t="s"/>
      <c r="C221" s="124" t="s"/>
      <c r="D221" s="124" t="s"/>
      <c r="E221" s="205" t="s"/>
      <c r="F221" s="206" t="s"/>
      <c r="G221" s="207" t="s"/>
      <c r="H221" s="208" t="s"/>
      <c r="I221" s="207" t="s"/>
    </row>
    <row r="222" spans="1:9">
      <c r="A222" s="124" t="s"/>
      <c r="B222" s="124" t="s"/>
      <c r="C222" s="124" t="s"/>
      <c r="D222" s="124" t="s"/>
      <c r="E222" s="205" t="s"/>
      <c r="F222" s="206" t="s"/>
      <c r="G222" s="207" t="s"/>
      <c r="H222" s="208" t="s"/>
      <c r="I222" s="207" t="s"/>
    </row>
    <row r="223" spans="1:9">
      <c r="A223" s="124" t="s"/>
      <c r="B223" s="124" t="s"/>
      <c r="C223" s="124" t="s"/>
      <c r="D223" s="124" t="s"/>
      <c r="E223" s="205" t="s"/>
      <c r="F223" s="206" t="s"/>
      <c r="G223" s="207" t="s"/>
      <c r="H223" s="208" t="s"/>
      <c r="I223" s="207" t="s"/>
    </row>
  </sheetData>
  <autoFilter ref="A2:F94">
    <sortState ref="A3:F94"/>
  </autoFilter>
  <mergeCells count="59">
    <mergeCell ref="B3:B12"/>
    <mergeCell ref="C3:C8"/>
    <mergeCell ref="C9:C12"/>
    <mergeCell ref="B31:B33"/>
    <mergeCell ref="B39:B41"/>
    <mergeCell ref="C54:C55"/>
    <mergeCell ref="B54:B59"/>
    <mergeCell ref="J1:K1"/>
    <mergeCell ref="B13:B16"/>
    <mergeCell ref="C13:C14"/>
    <mergeCell ref="B26:B30"/>
    <mergeCell ref="C34:C35"/>
    <mergeCell ref="C40:C41"/>
    <mergeCell ref="C60:C62"/>
    <mergeCell ref="G1:I1"/>
    <mergeCell ref="L1:M1"/>
    <mergeCell ref="N1:O1"/>
    <mergeCell ref="P1:Q1"/>
    <mergeCell ref="R1:S1"/>
    <mergeCell ref="T1:U1"/>
    <mergeCell ref="V1:W1"/>
    <mergeCell ref="X1:Y1"/>
    <mergeCell ref="Z1:AA1"/>
    <mergeCell ref="A1:F1"/>
    <mergeCell ref="C43:C44"/>
    <mergeCell ref="C45:C46"/>
    <mergeCell ref="B42:B46"/>
    <mergeCell ref="A39:A46"/>
    <mergeCell ref="A47:A51"/>
    <mergeCell ref="B48:B51"/>
    <mergeCell ref="C50:C51"/>
    <mergeCell ref="C52:C53"/>
    <mergeCell ref="B52:B53"/>
    <mergeCell ref="C74:C75"/>
    <mergeCell ref="C76:C78"/>
    <mergeCell ref="B65:B68"/>
    <mergeCell ref="C79:C80"/>
    <mergeCell ref="A65:A70"/>
    <mergeCell ref="B69:B70"/>
    <mergeCell ref="C88:C94"/>
    <mergeCell ref="C85:C86"/>
    <mergeCell ref="B71:B75"/>
    <mergeCell ref="B76:B80"/>
    <mergeCell ref="C71:C73"/>
    <mergeCell ref="A21:A38"/>
    <mergeCell ref="B34:B38"/>
    <mergeCell ref="C36:C38"/>
    <mergeCell ref="A52:A64"/>
    <mergeCell ref="B60:B64"/>
    <mergeCell ref="A3:A20"/>
    <mergeCell ref="B17:B20"/>
    <mergeCell ref="C17:C18"/>
    <mergeCell ref="C19:C20"/>
    <mergeCell ref="B21:B25"/>
    <mergeCell ref="C22:C25"/>
    <mergeCell ref="C26:C29"/>
    <mergeCell ref="A71:A94"/>
    <mergeCell ref="B81:B94"/>
    <mergeCell ref="C81:C83"/>
  </mergeCells>
  <conditionalFormatting sqref="J1:AA223">
    <cfRule type="cellIs" dxfId="9" priority="1" operator="equal" text="试点中">
      <formula>TEXT(J1,"G/通用格式")=TEXT("试点中","G/通用格式")</formula>
      <formula>TEXT(J1,"G/通用格式")=TEXT("试点中","G/通用格式")</formula>
    </cfRule>
  </conditionalFormatting>
  <conditionalFormatting sqref="J1:AA223">
    <cfRule type="cellIs" dxfId="1" priority="2" operator="equal" text="淘汰中">
      <formula>TEXT(J1,"G/通用格式")=TEXT("淘汰中","G/通用格式")</formula>
      <formula>TEXT(J1,"G/通用格式")=TEXT("淘汰中","G/通用格式")</formula>
    </cfRule>
  </conditionalFormatting>
  <conditionalFormatting sqref="J1:AA223">
    <cfRule type="cellIs" dxfId="10" priority="3" operator="equal" text="维持不变">
      <formula>TEXT(J1,"G/通用格式")=TEXT("维持不变","G/通用格式")</formula>
      <formula>TEXT(J1,"G/通用格式")=TEXT("维持不变","G/通用格式")</formula>
    </cfRule>
  </conditionalFormatting>
  <conditionalFormatting sqref="J1:AA223">
    <cfRule type="cellIs" dxfId="11" priority="4" operator="equal" text="存量维持">
      <formula>TEXT(J1,"G/通用格式")=TEXT("存量维持","G/通用格式")</formula>
      <formula>TEXT(J1,"G/通用格式")=TEXT("存量维持","G/通用格式")</formula>
    </cfRule>
  </conditionalFormatting>
  <conditionalFormatting sqref="J1:AA223">
    <cfRule type="cellIs" dxfId="11" priority="5" operator="equal" text="存量维持">
      <formula>TEXT(J1,"G/通用格式")=TEXT("存量维持","G/通用格式")</formula>
      <formula>TEXT(J1,"G/通用格式")=TEXT("存量维持","G/通用格式")</formula>
    </cfRule>
  </conditionalFormatting>
  <conditionalFormatting sqref="J1:AA223">
    <cfRule type="cellIs" dxfId="12" priority="6" operator="equal" text="当前方案">
      <formula>TEXT(J1,"G/通用格式")=TEXT("当前方案","G/通用格式")</formula>
      <formula>TEXT(J1,"G/通用格式")=TEXT("当前方案","G/通用格式")</formula>
    </cfRule>
  </conditionalFormatting>
  <conditionalFormatting sqref="J1:AA223">
    <cfRule type="cellIs" dxfId="2" priority="7" operator="equal" text="逐步淘汰">
      <formula>TEXT(J1,"G/通用格式")=TEXT("逐步淘汰","G/通用格式")</formula>
      <formula>TEXT(J1,"G/通用格式")=TEXT("逐步淘汰","G/通用格式")</formula>
    </cfRule>
  </conditionalFormatting>
  <conditionalFormatting sqref="J1:AA223">
    <cfRule type="cellIs" dxfId="11" priority="8" operator="equal" text="新技术试点">
      <formula>TEXT(J1,"G/通用格式")=TEXT("新技术试点","G/通用格式")</formula>
      <formula>TEXT(J1,"G/通用格式")=TEXT("新技术试点","G/通用格式")</formula>
    </cfRule>
  </conditionalFormatting>
  <conditionalFormatting sqref="J1:AA223">
    <cfRule type="cellIs" dxfId="18" priority="9" operator="equal" text="未涉及">
      <formula>TEXT(J1,"G/通用格式")=TEXT("未涉及","G/通用格式")</formula>
      <formula>TEXT(J1,"G/通用格式")=TEXT("未涉及","G/通用格式")</formula>
    </cfRule>
  </conditionalFormatting>
  <conditionalFormatting sqref="E1:E223">
    <cfRule type="containsText" dxfId="14" priority="10" operator="containsText" text="逐步淘汰">
      <formula>NOT(ISERROR(SEARCH("逐步淘汰",E1)))</formula>
      <formula>NOT(ISERROR(SEARCH("逐步淘汰",E1)))</formula>
    </cfRule>
  </conditionalFormatting>
  <conditionalFormatting sqref="E1:E223">
    <cfRule type="containsText" dxfId="15" priority="11" operator="containsText" text="新技术试点">
      <formula>NOT(ISERROR(SEARCH("新技术试点",E1)))</formula>
      <formula>NOT(ISERROR(SEARCH("新技术试点",E1)))</formula>
    </cfRule>
  </conditionalFormatting>
  <conditionalFormatting sqref="E1:E223">
    <cfRule type="containsText" dxfId="5" priority="12" operator="containsText" text="待决策">
      <formula>NOT(ISERROR(SEARCH("待决策",E1)))</formula>
      <formula>NOT(ISERROR(SEARCH("待决策",E1)))</formula>
    </cfRule>
  </conditionalFormatting>
  <conditionalFormatting sqref="E1:E223">
    <cfRule type="containsText" dxfId="16" priority="13" operator="containsText" text="存量维持">
      <formula>NOT(ISERROR(SEARCH("存量维持",E1)))</formula>
      <formula>NOT(ISERROR(SEARCH("存量维持",E1)))</formula>
    </cfRule>
  </conditionalFormatting>
  <conditionalFormatting sqref="E1:E223">
    <cfRule type="containsText" dxfId="17" priority="14" operator="containsText" text="首选推荐">
      <formula>NOT(ISERROR(SEARCH("首选推荐",E1)))</formula>
      <formula>NOT(ISERROR(SEARCH("首选推荐",E1)))</formula>
    </cfRule>
  </conditionalFormatting>
  <dataValidations>
    <dataValidation type="list" errorStyle="stop" allowBlank="true" showDropDown="false" showInputMessage="true" showErrorMessage="true" prompt="" sqref="AA1:AA1048576">
      <formula1>=配置表!$E$3:$E$6</formula1>
    </dataValidation>
    <dataValidation type="list" errorStyle="stop" allowBlank="true" showDropDown="false" showInputMessage="true" showErrorMessage="true" prompt="" sqref="Z1:Z1048576">
      <formula1>=配置表!$D$3:$D$8</formula1>
    </dataValidation>
    <dataValidation type="list" errorStyle="stop" allowBlank="true" showDropDown="false" showInputMessage="true" showErrorMessage="true" prompt="" sqref="Y1:Y1048576">
      <formula1>=配置表!$E$3:$E$6</formula1>
    </dataValidation>
    <dataValidation type="list" errorStyle="stop" allowBlank="true" showDropDown="false" showInputMessage="true" showErrorMessage="true" prompt="" sqref="X1:X1048576">
      <formula1>=配置表!$D$3:$D$8</formula1>
    </dataValidation>
    <dataValidation type="list" errorStyle="stop" allowBlank="true" showDropDown="false" showInputMessage="true" showErrorMessage="true" prompt="" sqref="W1:W1048576">
      <formula1>=配置表!$E$3:$E$6</formula1>
    </dataValidation>
    <dataValidation type="list" errorStyle="stop" allowBlank="true" showDropDown="false" showInputMessage="true" showErrorMessage="true" prompt="" sqref="V1:V1048576">
      <formula1>=配置表!$D$3:$D$8</formula1>
    </dataValidation>
    <dataValidation type="list" errorStyle="stop" allowBlank="true" showDropDown="false" showInputMessage="true" showErrorMessage="true" prompt="" sqref="U1:U1048576">
      <formula1>=配置表!$E$3:$E$6</formula1>
    </dataValidation>
    <dataValidation type="list" errorStyle="stop" allowBlank="true" showDropDown="false" showInputMessage="true" showErrorMessage="true" prompt="" sqref="T1:T1048576">
      <formula1>=配置表!$D$3:$D$8</formula1>
    </dataValidation>
    <dataValidation type="list" errorStyle="stop" allowBlank="true" showDropDown="false" showInputMessage="true" showErrorMessage="true" prompt="" sqref="S1:S1048576">
      <formula1>=配置表!$E$3:$E$6</formula1>
    </dataValidation>
    <dataValidation type="list" errorStyle="stop" allowBlank="true" showDropDown="false" showInputMessage="true" showErrorMessage="true" prompt="" sqref="L1:L1048576">
      <formula1>=配置表!$D$3:$D$8</formula1>
    </dataValidation>
    <dataValidation type="list" errorStyle="stop" allowBlank="true" showDropDown="false" showInputMessage="true" showErrorMessage="true" prompt="" sqref="K1:K1048576">
      <formula1>=配置表!$E$3:$E$6</formula1>
    </dataValidation>
    <dataValidation type="list" errorStyle="stop" allowBlank="true" showDropDown="false" showInputMessage="true" showErrorMessage="true" prompt="" sqref="J1:J1048576">
      <formula1>=配置表!$D$3:$D$8</formula1>
    </dataValidation>
    <dataValidation type="list" errorStyle="stop" allowBlank="true" showDropDown="false" showInputMessage="true" showErrorMessage="true" prompt="" sqref="E1:E1048576">
      <formula1>=配置表!$B$3:$B$7</formula1>
    </dataValidation>
    <dataValidation type="list" errorStyle="stop" allowBlank="true" showDropDown="false" showInputMessage="true" showErrorMessage="true" prompt="" sqref="P1:P1048576">
      <formula1>=配置表!$D$3:$D$8</formula1>
    </dataValidation>
    <dataValidation type="list" errorStyle="stop" allowBlank="true" showDropDown="false" showInputMessage="true" showErrorMessage="true" prompt="" sqref="M1:M1048576">
      <formula1>=配置表!$E$3:$E$6</formula1>
    </dataValidation>
    <dataValidation type="list" errorStyle="stop" allowBlank="true" showDropDown="false" showInputMessage="true" showErrorMessage="true" prompt="" sqref="N1:N1048576">
      <formula1>=配置表!$D$3:$D$8</formula1>
    </dataValidation>
    <dataValidation type="list" errorStyle="stop" allowBlank="true" showDropDown="false" showInputMessage="true" showErrorMessage="true" prompt="" sqref="O1:O1048576">
      <formula1>=配置表!$E$3:$E$6</formula1>
    </dataValidation>
    <dataValidation type="list" errorStyle="stop" allowBlank="true" showDropDown="false" showInputMessage="true" showErrorMessage="true" prompt="" sqref="Q1:Q1048576">
      <formula1>=配置表!$E$3:$E$6</formula1>
    </dataValidation>
    <dataValidation type="list" errorStyle="stop" allowBlank="true" showDropDown="false" showInputMessage="true" showErrorMessage="true" prompt="" sqref="R1:R1048576">
      <formula1>=配置表!$D$3:$D$8</formula1>
    </dataValidation>
  </dataValidations>
  <hyperlinks>
    <hyperlink ref="F13" r:id="rId0"/>
    <hyperlink ref="F15" r:id="rId1"/>
    <hyperlink ref="F16" r:id="rId2"/>
  </hyperlinks>
</worksheet>
</file>

<file path=xl/worksheets/sheet2.xml><?xml version="1.0" encoding="utf-8"?>
<worksheet xmlns:r="http://schemas.openxmlformats.org/officeDocument/2006/relationships" xmlns="http://schemas.openxmlformats.org/spreadsheetml/2006/main">
  <sheetPr>
    <tabColor rgb="FFFFFFFF"/>
  </sheetPr>
  <dimension ref="P259"/>
  <sheetViews>
    <sheetView showGridLines="true" rightToLeft="false" workbookViewId="0">
      <pane xSplit="5" ySplit="2" topLeftCell="F3" state="frozen"/>
    </sheetView>
  </sheetViews>
  <cols>
    <col min="1" max="1" width="11.332" customWidth="true"/>
    <col min="2" max="2" width="11.4727" customWidth="true"/>
    <col min="3" max="3" width="17.543" customWidth="true"/>
    <col min="4" max="4" width="20.2422" customWidth="true"/>
    <col min="5" max="5" width="13.9023" customWidth="true"/>
    <col min="6" max="6" width="45.8828" customWidth="true"/>
    <col min="7" max="7" width="12.4141" customWidth="true"/>
    <col min="8" max="8" width="12.0117" customWidth="true"/>
    <col min="9" max="9" width="14.1719" customWidth="true"/>
    <col min="10" max="11" width="9.17188" customWidth="true"/>
    <col min="12" max="12" width="9.17188" hidden="true" customWidth="true"/>
    <col min="13" max="13" width="8.63281" hidden="true" customWidth="true"/>
    <col min="14" max="15" width="9.71094" hidden="true" customWidth="true"/>
    <col min="16" max="16" width="13.0938" hidden="true" customWidth="true"/>
  </cols>
  <sheetData>
    <row r="1" spans="1:34" ht="28" customHeight="true">
      <c r="A1" s="3" t="s">
        <v>1</v>
      </c>
      <c r="B1" s="4" t="s"/>
      <c r="C1" s="4" t="s"/>
      <c r="D1" s="4" t="s"/>
      <c r="E1" s="4" t="s"/>
      <c r="F1" s="4" t="s"/>
      <c r="G1" s="5" t="s">
        <v>315</v>
      </c>
      <c r="H1" s="6" t="s"/>
      <c r="I1" s="6" t="s"/>
      <c r="J1" s="6" t="s"/>
      <c r="K1" s="6" t="s"/>
      <c r="L1" s="6" t="s"/>
      <c r="M1" s="6" t="s"/>
      <c r="N1" s="6" t="s"/>
      <c r="O1" s="6" t="s"/>
      <c r="P1" s="7" t="s"/>
      <c r="Q1" s="8" t="s">
        <f>=配置表!$G3&amp;"-"&amp;配置表!$H3</f>
        <v>3</v>
      </c>
      <c r="R1" s="4" t="s"/>
      <c r="S1" s="8" t="s">
        <f>=配置表!$G4&amp;"-"&amp;配置表!$H4</f>
        <v>4</v>
      </c>
      <c r="T1" s="4" t="s"/>
      <c r="U1" s="8" t="s">
        <f>=配置表!$G5&amp;"-"&amp;配置表!$H5</f>
        <v>5</v>
      </c>
      <c r="V1" s="4" t="s"/>
      <c r="W1" s="8" t="s">
        <f>=配置表!$G6&amp;"-"&amp;配置表!$H6</f>
        <v>6</v>
      </c>
      <c r="X1" s="4" t="s"/>
      <c r="Y1" s="8" t="s">
        <f>=配置表!$G7&amp;"-"&amp;配置表!$H7</f>
        <v>7</v>
      </c>
      <c r="Z1" s="4" t="s"/>
      <c r="AA1" s="8" t="s">
        <f>=配置表!$G8&amp;"-"&amp;配置表!$H8</f>
        <v>8</v>
      </c>
      <c r="AB1" s="4" t="s"/>
      <c r="AC1" s="8" t="s">
        <f>=配置表!$G9&amp;"-"&amp;配置表!$H9</f>
        <v>9</v>
      </c>
      <c r="AD1" s="4" t="s"/>
      <c r="AE1" s="8" t="s">
        <f>=配置表!$G10&amp;"-"&amp;AF5</f>
        <v>316</v>
      </c>
      <c r="AF1" s="4" t="s"/>
      <c r="AG1" s="8" t="s">
        <f>=配置表!$G11&amp;"-"&amp;配置表!$H11</f>
        <v>11</v>
      </c>
      <c r="AH1" s="4" t="s"/>
    </row>
    <row r="2" spans="1:34" ht="27" customHeight="true">
      <c r="A2" s="3" t="s">
        <v>12</v>
      </c>
      <c r="B2" s="3" t="s">
        <v>13</v>
      </c>
      <c r="C2" s="9" t="s">
        <v>14</v>
      </c>
      <c r="D2" s="3" t="s">
        <v>15</v>
      </c>
      <c r="E2" s="10" t="s">
        <v>597</v>
      </c>
      <c r="F2" s="11" t="s">
        <v>16</v>
      </c>
      <c r="G2" s="12" t="s">
        <v>317</v>
      </c>
      <c r="H2" s="12" t="s">
        <v>318</v>
      </c>
      <c r="I2" s="12" t="s">
        <v>319</v>
      </c>
      <c r="J2" s="209" t="s">
        <v>320</v>
      </c>
      <c r="K2" s="14" t="s">
        <v>321</v>
      </c>
      <c r="L2" s="14" t="s">
        <v>322</v>
      </c>
      <c r="M2" s="13" t="s">
        <v>306</v>
      </c>
      <c r="N2" s="13" t="s">
        <v>323</v>
      </c>
      <c r="O2" s="14" t="s">
        <v>324</v>
      </c>
      <c r="P2" s="13" t="s">
        <v>325</v>
      </c>
      <c r="Q2" s="15" t="s">
        <v>599</v>
      </c>
      <c r="R2" s="15" t="s">
        <v>600</v>
      </c>
      <c r="S2" s="15" t="s">
        <v>599</v>
      </c>
      <c r="T2" s="15" t="s">
        <v>600</v>
      </c>
      <c r="U2" s="15" t="s">
        <v>599</v>
      </c>
      <c r="V2" s="15" t="s">
        <v>600</v>
      </c>
      <c r="W2" s="15" t="s">
        <v>599</v>
      </c>
      <c r="X2" s="15" t="s">
        <v>600</v>
      </c>
      <c r="Y2" s="15" t="s">
        <v>599</v>
      </c>
      <c r="Z2" s="15" t="s">
        <v>600</v>
      </c>
      <c r="AA2" s="15" t="s">
        <v>599</v>
      </c>
      <c r="AB2" s="15" t="s">
        <v>600</v>
      </c>
      <c r="AC2" s="15" t="s">
        <v>599</v>
      </c>
      <c r="AD2" s="15" t="s">
        <v>600</v>
      </c>
      <c r="AE2" s="15" t="s">
        <v>599</v>
      </c>
      <c r="AF2" s="15" t="s">
        <v>600</v>
      </c>
      <c r="AG2" s="15" t="s">
        <v>599</v>
      </c>
      <c r="AH2" s="15" t="s">
        <v>600</v>
      </c>
    </row>
    <row r="3" spans="1:34" ht="27" customHeight="true">
      <c r="A3" s="79" t="s">
        <v>293</v>
      </c>
      <c r="B3" s="17" t="s">
        <v>18</v>
      </c>
      <c r="C3" s="18" t="s">
        <v>602</v>
      </c>
      <c r="D3" s="19" t="s">
        <v>603</v>
      </c>
      <c r="E3" s="20" t="s">
        <v>19</v>
      </c>
      <c r="F3" s="21" t="s"/>
      <c r="G3" s="210">
        <f>=COUNTIF(M3:M23,"=推荐")*9/(COUNTIF(M3:M23,"=推荐")*9+SUM(O3:O23))</f>
        <v>0.970059880239521</v>
      </c>
      <c r="H3" s="211">
        <f>=COUNTIF(M3:M13,"=推荐")*9/(COUNTIF(M3:M13,"=推荐")*9+SUM(O3:O13))</f>
        <v>0.935064935064935</v>
      </c>
      <c r="I3" s="212">
        <f>=COUNTIF(M3:M9,"=推荐")*9/(COUNTIF(M3:M9,"=推荐")*9+SUM(O3:O9))</f>
        <v>1</v>
      </c>
      <c r="J3" s="23">
        <f>=COUNTIF(Q3:AH3,"=当前方案")+COUNTIF(Q3:AH3,"=存量维持")+COUNTIF(Q3:AH3,"=新技术试点")+COUNTIF(Q3:AH3,"=逐步淘汰")</f>
        <v>9</v>
      </c>
      <c r="K3" s="23">
        <f>=COUNTIF(Q3:AH3,"=未涉及")</f>
        <v>0</v>
      </c>
      <c r="L3" s="23" t="e">
        <f>=COUNTIF((Q3,S3,U3,W3,Y3,AA3,AC3,AE3,AG3),"")</f>
        <v>#VALUE!</v>
      </c>
      <c r="M3" s="22" t="s">
        <f>=IF(OR(E3="首选推荐"),"推荐",IF(OR(E3="新技术试点"),"中性","不推荐"))</f>
        <v>326</v>
      </c>
      <c r="N3" s="22">
        <f>=IF(M3="推荐",(J3+K3)/COUNTA(配置表!$G$3:$G$11),IF(M3="不推荐",1-P3,0))</f>
        <v>1</v>
      </c>
      <c r="O3" s="23">
        <f>=IF(M3="不推荐",J3,0)</f>
        <v>0</v>
      </c>
      <c r="P3" s="22">
        <f>=IF(M3="不推荐",J3/COUNTA(配置表!$G$3:$G$11),0)</f>
        <v>0</v>
      </c>
      <c r="Q3" s="213" t="s">
        <v>20</v>
      </c>
      <c r="R3" s="213" t="s">
        <v>21</v>
      </c>
      <c r="S3" s="213" t="s">
        <v>20</v>
      </c>
      <c r="T3" s="213" t="s">
        <v>21</v>
      </c>
      <c r="U3" s="213" t="s">
        <v>20</v>
      </c>
      <c r="V3" s="213" t="s">
        <v>21</v>
      </c>
      <c r="W3" s="213" t="s">
        <v>20</v>
      </c>
      <c r="X3" s="213" t="s">
        <v>21</v>
      </c>
      <c r="Y3" s="213" t="s">
        <v>20</v>
      </c>
      <c r="Z3" s="213" t="s">
        <v>21</v>
      </c>
      <c r="AA3" s="213" t="s">
        <v>20</v>
      </c>
      <c r="AB3" s="213" t="s">
        <v>21</v>
      </c>
      <c r="AC3" s="213" t="s">
        <v>20</v>
      </c>
      <c r="AD3" s="213" t="s">
        <v>21</v>
      </c>
      <c r="AE3" s="213" t="s">
        <v>20</v>
      </c>
      <c r="AF3" s="213" t="s">
        <v>21</v>
      </c>
      <c r="AG3" s="213" t="s">
        <v>20</v>
      </c>
      <c r="AH3" s="213" t="s">
        <v>21</v>
      </c>
    </row>
    <row r="4" spans="1:34" ht="27" customHeight="true">
      <c r="A4" s="4" t="s"/>
      <c r="B4" s="4" t="s"/>
      <c r="C4" s="4" t="s"/>
      <c r="D4" s="25" t="s">
        <v>22</v>
      </c>
      <c r="E4" s="20" t="s">
        <v>19</v>
      </c>
      <c r="F4" s="21" t="s"/>
      <c r="G4" s="4" t="s"/>
      <c r="H4" s="4" t="s"/>
      <c r="I4" s="4" t="s"/>
      <c r="J4" s="23">
        <f>=COUNTIF(Q4:AH4,"=当前方案")+COUNTIF(Q4:AH4,"=存量维持")+COUNTIF(Q4:AH4,"=新技术试点")+COUNTIF(Q4:AH4,"=逐步淘汰")</f>
        <v>6</v>
      </c>
      <c r="K4" s="23">
        <f>=COUNTIF(Q4:AH4,"=未涉及")</f>
        <v>3</v>
      </c>
      <c r="L4" s="23" t="e">
        <f>=COUNTIF((Q4,S4,U4,W4,Y4,AA4,AC4,AE4,AG4),"")</f>
        <v>#VALUE!</v>
      </c>
      <c r="M4" s="22" t="s">
        <f>=IF(OR(E4="首选推荐"),"推荐",IF(OR(E4="新技术试点"),"中性","不推荐"))</f>
        <v>326</v>
      </c>
      <c r="N4" s="22">
        <f>=IF(M4="推荐",(J4+K4)/COUNTA(配置表!$G$3:$G$11),IF(M4="不推荐",1-P4,0))</f>
        <v>1</v>
      </c>
      <c r="O4" s="23">
        <f>=IF(M4="不推荐",J4,0)</f>
        <v>0</v>
      </c>
      <c r="P4" s="22">
        <f>=IF(M4="不推荐",J4/COUNTA(配置表!$G$3:$G$11),0)</f>
        <v>0</v>
      </c>
      <c r="Q4" s="214" t="s">
        <v>20</v>
      </c>
      <c r="R4" s="213" t="s">
        <v>21</v>
      </c>
      <c r="S4" s="213" t="s">
        <v>20</v>
      </c>
      <c r="T4" s="213" t="s">
        <v>21</v>
      </c>
      <c r="U4" s="215" t="s">
        <v>23</v>
      </c>
      <c r="V4" s="213" t="s">
        <v>327</v>
      </c>
      <c r="W4" s="214" t="s">
        <v>20</v>
      </c>
      <c r="X4" s="213" t="s">
        <v>21</v>
      </c>
      <c r="Y4" s="214" t="s">
        <v>23</v>
      </c>
      <c r="Z4" s="213" t="s">
        <v>327</v>
      </c>
      <c r="AA4" s="213" t="s">
        <v>25</v>
      </c>
      <c r="AB4" s="213" t="s">
        <v>21</v>
      </c>
      <c r="AC4" s="214" t="s">
        <v>20</v>
      </c>
      <c r="AD4" s="214" t="s">
        <v>21</v>
      </c>
      <c r="AE4" s="214" t="s">
        <v>23</v>
      </c>
      <c r="AF4" s="213" t="s">
        <v>327</v>
      </c>
      <c r="AG4" s="214" t="s">
        <v>20</v>
      </c>
      <c r="AH4" s="214" t="s">
        <v>21</v>
      </c>
    </row>
    <row r="5" spans="1:34" ht="27" customHeight="true">
      <c r="A5" s="4" t="s"/>
      <c r="B5" s="4" t="s"/>
      <c r="C5" s="4" t="s"/>
      <c r="D5" s="25" t="s">
        <v>26</v>
      </c>
      <c r="E5" s="20" t="s">
        <v>19</v>
      </c>
      <c r="F5" s="29" t="s"/>
      <c r="G5" s="4" t="s"/>
      <c r="H5" s="4" t="s"/>
      <c r="I5" s="4" t="s"/>
      <c r="J5" s="23">
        <f>=COUNTIF(Q5:AH5,"=当前方案")+COUNTIF(Q5:AH5,"=存量维持")+COUNTIF(Q5:AH5,"=新技术试点")+COUNTIF(Q5:AH5,"=逐步淘汰")</f>
        <v>7</v>
      </c>
      <c r="K5" s="23">
        <f>=COUNTIF(Q5:AH5,"=未涉及")</f>
        <v>2</v>
      </c>
      <c r="L5" s="23" t="e">
        <f>=COUNTIF((Q5,S5,U5,W5,Y5,AA5,AC5,AE5,AG5),"")</f>
        <v>#VALUE!</v>
      </c>
      <c r="M5" s="22" t="s">
        <f>=IF(OR(E5="首选推荐"),"推荐",IF(OR(E5="新技术试点"),"中性","不推荐"))</f>
        <v>326</v>
      </c>
      <c r="N5" s="22">
        <f>=IF(M5="推荐",(J5+K5)/COUNTA(配置表!$G$3:$G$11),IF(M5="不推荐",1-P5,0))</f>
        <v>1</v>
      </c>
      <c r="O5" s="23">
        <f>=IF(M5="不推荐",J5,0)</f>
        <v>0</v>
      </c>
      <c r="P5" s="22">
        <f>=IF(M5="不推荐",J5/COUNTA(配置表!$G$3:$G$11),0)</f>
        <v>0</v>
      </c>
      <c r="Q5" s="213" t="s">
        <v>25</v>
      </c>
      <c r="R5" s="213" t="s">
        <v>21</v>
      </c>
      <c r="S5" s="213" t="s">
        <v>23</v>
      </c>
      <c r="T5" s="213" t="s">
        <v>327</v>
      </c>
      <c r="U5" s="213" t="s">
        <v>20</v>
      </c>
      <c r="V5" s="213" t="s">
        <v>21</v>
      </c>
      <c r="W5" s="213" t="s">
        <v>23</v>
      </c>
      <c r="X5" s="213" t="s">
        <v>327</v>
      </c>
      <c r="Y5" s="213" t="s">
        <v>20</v>
      </c>
      <c r="Z5" s="213" t="s">
        <v>21</v>
      </c>
      <c r="AA5" s="213" t="s">
        <v>20</v>
      </c>
      <c r="AB5" s="213" t="s">
        <v>21</v>
      </c>
      <c r="AC5" s="213" t="s">
        <v>25</v>
      </c>
      <c r="AD5" s="213" t="s">
        <v>21</v>
      </c>
      <c r="AE5" s="213" t="s">
        <v>20</v>
      </c>
      <c r="AF5" s="213" t="s">
        <v>21</v>
      </c>
      <c r="AG5" s="213" t="s">
        <v>20</v>
      </c>
      <c r="AH5" s="213" t="s">
        <v>21</v>
      </c>
    </row>
    <row r="6" spans="1:34" ht="27" customHeight="true">
      <c r="A6" s="4" t="s"/>
      <c r="B6" s="4" t="s"/>
      <c r="C6" s="4" t="s"/>
      <c r="D6" s="25" t="s">
        <v>28</v>
      </c>
      <c r="E6" s="20" t="s">
        <v>29</v>
      </c>
      <c r="F6" s="29" t="s">
        <v>30</v>
      </c>
      <c r="G6" s="4" t="s"/>
      <c r="H6" s="4" t="s"/>
      <c r="I6" s="4" t="s"/>
      <c r="J6" s="23">
        <f>=COUNTIF(Q6:AH6,"=当前方案")+COUNTIF(Q6:AH6,"=存量维持")+COUNTIF(Q6:AH6,"=新技术试点")+COUNTIF(Q6:AH6,"=逐步淘汰")</f>
        <v>4</v>
      </c>
      <c r="K6" s="23">
        <f>=COUNTIF(Q6:AH6,"=未涉及")</f>
        <v>5</v>
      </c>
      <c r="L6" s="23" t="e">
        <f>=COUNTIF((Q6,S6,U6,W6,Y6,AA6,AC6,AE6,AG6),"")</f>
        <v>#VALUE!</v>
      </c>
      <c r="M6" s="22" t="s">
        <f>=IF(OR(E6="首选推荐"),"推荐",IF(OR(E6="新技术试点"),"中性","不推荐"))</f>
        <v>328</v>
      </c>
      <c r="N6" s="22">
        <f>=IF(M6="推荐",(J6+K6)/COUNTA(配置表!$G$3:$G$11),IF(M6="不推荐",1-P6,0))</f>
        <v>0</v>
      </c>
      <c r="O6" s="23">
        <f>=IF(M6="不推荐",J6,0)</f>
        <v>0</v>
      </c>
      <c r="P6" s="22">
        <f>=IF(M6="不推荐",J6/COUNTA(配置表!$G$3:$G$11),0)</f>
        <v>0</v>
      </c>
      <c r="Q6" s="213" t="s">
        <v>23</v>
      </c>
      <c r="R6" s="213" t="s">
        <v>327</v>
      </c>
      <c r="S6" s="213" t="s">
        <v>20</v>
      </c>
      <c r="T6" s="213" t="s">
        <v>21</v>
      </c>
      <c r="U6" s="213" t="s">
        <v>29</v>
      </c>
      <c r="V6" s="213" t="s">
        <v>329</v>
      </c>
      <c r="W6" s="213" t="s">
        <v>23</v>
      </c>
      <c r="X6" s="213" t="s">
        <v>327</v>
      </c>
      <c r="Y6" s="213" t="s">
        <v>23</v>
      </c>
      <c r="Z6" s="213" t="s">
        <v>329</v>
      </c>
      <c r="AA6" s="213" t="s">
        <v>29</v>
      </c>
      <c r="AB6" s="213" t="s">
        <v>329</v>
      </c>
      <c r="AC6" s="216" t="s">
        <v>20</v>
      </c>
      <c r="AD6" s="216" t="s">
        <v>330</v>
      </c>
      <c r="AE6" s="213" t="s">
        <v>23</v>
      </c>
      <c r="AF6" s="215" t="s">
        <v>327</v>
      </c>
      <c r="AG6" s="215" t="s">
        <v>23</v>
      </c>
      <c r="AH6" s="213" t="s">
        <v>327</v>
      </c>
    </row>
    <row r="7" spans="1:34" ht="27" customHeight="true">
      <c r="A7" s="4" t="s"/>
      <c r="B7" s="4" t="s"/>
      <c r="C7" s="4" t="s"/>
      <c r="D7" s="19" t="s">
        <v>604</v>
      </c>
      <c r="E7" s="20" t="s">
        <v>19</v>
      </c>
      <c r="F7" s="21" t="s"/>
      <c r="G7" s="4" t="s"/>
      <c r="H7" s="4" t="s"/>
      <c r="I7" s="4" t="s"/>
      <c r="J7" s="23">
        <f>=COUNTIF(Q7:AH7,"=当前方案")+COUNTIF(Q7:AH7,"=存量维持")+COUNTIF(Q7:AH7,"=新技术试点")+COUNTIF(Q7:AH7,"=逐步淘汰")</f>
        <v>9</v>
      </c>
      <c r="K7" s="23">
        <f>=COUNTIF(Q7:AH7,"=未涉及")</f>
        <v>0</v>
      </c>
      <c r="L7" s="23" t="e">
        <f>=COUNTIF((Q7,S7,U7,W7,Y7,AA7,AC7,AE7,AG7),"")</f>
        <v>#VALUE!</v>
      </c>
      <c r="M7" s="22" t="s">
        <f>=IF(OR(E7="首选推荐"),"推荐",IF(OR(E7="新技术试点"),"中性","不推荐"))</f>
        <v>326</v>
      </c>
      <c r="N7" s="22">
        <f>=IF(M7="推荐",(J7+K7)/COUNTA(配置表!$G$3:$G$11),IF(M7="不推荐",1-P7,0))</f>
        <v>1</v>
      </c>
      <c r="O7" s="23">
        <f>=IF(M7="不推荐",J7,0)</f>
        <v>0</v>
      </c>
      <c r="P7" s="22">
        <f>=IF(M7="不推荐",J7/COUNTA(配置表!$G$3:$G$11),0)</f>
        <v>0</v>
      </c>
      <c r="Q7" s="213" t="s">
        <v>20</v>
      </c>
      <c r="R7" s="213" t="s">
        <v>21</v>
      </c>
      <c r="S7" s="213" t="s">
        <v>20</v>
      </c>
      <c r="T7" s="213" t="s">
        <v>21</v>
      </c>
      <c r="U7" s="213" t="s">
        <v>20</v>
      </c>
      <c r="V7" s="213" t="s">
        <v>21</v>
      </c>
      <c r="W7" s="213" t="s">
        <v>29</v>
      </c>
      <c r="X7" s="213" t="s">
        <v>21</v>
      </c>
      <c r="Y7" s="213" t="s">
        <v>20</v>
      </c>
      <c r="Z7" s="213" t="s">
        <v>21</v>
      </c>
      <c r="AA7" s="213" t="s">
        <v>20</v>
      </c>
      <c r="AB7" s="213" t="s">
        <v>21</v>
      </c>
      <c r="AC7" s="213" t="s">
        <v>20</v>
      </c>
      <c r="AD7" s="213" t="s">
        <v>21</v>
      </c>
      <c r="AE7" s="213" t="s">
        <v>20</v>
      </c>
      <c r="AF7" s="213" t="s">
        <v>21</v>
      </c>
      <c r="AG7" s="213" t="s">
        <v>20</v>
      </c>
      <c r="AH7" s="213" t="s">
        <v>21</v>
      </c>
    </row>
    <row r="8" spans="1:34" ht="27" customHeight="true">
      <c r="A8" s="4" t="s"/>
      <c r="B8" s="4" t="s"/>
      <c r="C8" s="4" t="s"/>
      <c r="D8" s="19" t="s">
        <v>605</v>
      </c>
      <c r="E8" s="20" t="s">
        <v>19</v>
      </c>
      <c r="F8" s="21" t="s"/>
      <c r="G8" s="4" t="s"/>
      <c r="H8" s="4" t="s"/>
      <c r="I8" s="4" t="s"/>
      <c r="J8" s="23">
        <f>=COUNTIF(Q8:AH8,"=当前方案")+COUNTIF(Q8:AH8,"=存量维持")+COUNTIF(Q8:AH8,"=新技术试点")+COUNTIF(Q8:AH8,"=逐步淘汰")</f>
        <v>9</v>
      </c>
      <c r="K8" s="23">
        <f>=COUNTIF(Q8:AH8,"=未涉及")</f>
        <v>0</v>
      </c>
      <c r="L8" s="23" t="e">
        <f>=COUNTIF((Q8,S8,U8,W8,Y8,AA8,AC8,AE8,AG8),"")</f>
        <v>#VALUE!</v>
      </c>
      <c r="M8" s="22" t="s">
        <f>=IF(OR(E8="首选推荐"),"推荐",IF(OR(E8="新技术试点"),"中性","不推荐"))</f>
        <v>326</v>
      </c>
      <c r="N8" s="22">
        <f>=IF(M8="推荐",(J8+K8)/COUNTA(配置表!$G$3:$G$11),IF(M8="不推荐",1-P8,0))</f>
        <v>1</v>
      </c>
      <c r="O8" s="23">
        <f>=IF(M8="不推荐",J8,0)</f>
        <v>0</v>
      </c>
      <c r="P8" s="22">
        <f>=IF(M8="不推荐",J8/COUNTA(配置表!$G$3:$G$11),0)</f>
        <v>0</v>
      </c>
      <c r="Q8" s="213" t="s">
        <v>20</v>
      </c>
      <c r="R8" s="214" t="s">
        <v>21</v>
      </c>
      <c r="S8" s="213" t="s">
        <v>20</v>
      </c>
      <c r="T8" s="213" t="s">
        <v>21</v>
      </c>
      <c r="U8" s="213" t="s">
        <v>25</v>
      </c>
      <c r="V8" s="213" t="s">
        <v>21</v>
      </c>
      <c r="W8" s="213" t="s">
        <v>20</v>
      </c>
      <c r="X8" s="213" t="s">
        <v>21</v>
      </c>
      <c r="Y8" s="213" t="s">
        <v>25</v>
      </c>
      <c r="Z8" s="213" t="s">
        <v>21</v>
      </c>
      <c r="AA8" s="213" t="s">
        <v>20</v>
      </c>
      <c r="AB8" s="213" t="s">
        <v>21</v>
      </c>
      <c r="AC8" s="213" t="s">
        <v>25</v>
      </c>
      <c r="AD8" s="213" t="s">
        <v>21</v>
      </c>
      <c r="AE8" s="213" t="s">
        <v>20</v>
      </c>
      <c r="AF8" s="213" t="s">
        <v>21</v>
      </c>
      <c r="AG8" s="213" t="s">
        <v>20</v>
      </c>
      <c r="AH8" s="213" t="s">
        <v>21</v>
      </c>
    </row>
    <row r="9" spans="1:34" ht="27" hidden="true" customHeight="true">
      <c r="A9" s="4" t="s"/>
      <c r="B9" s="4" t="s"/>
      <c r="C9" s="4" t="s"/>
      <c r="D9" s="19" t="s">
        <v>606</v>
      </c>
      <c r="E9" s="20" t="s">
        <v>19</v>
      </c>
      <c r="F9" s="21" t="s"/>
      <c r="G9" s="4" t="s"/>
      <c r="H9" s="4" t="s"/>
      <c r="I9" s="4" t="s"/>
      <c r="J9" s="23">
        <f>=COUNTIF(Q9:AH9,"=当前方案")+COUNTIF(Q9:AH9,"=存量维持")+COUNTIF(Q9:AH9,"=新技术试点")+COUNTIF(Q9:AH9,"=逐步淘汰")</f>
        <v>9</v>
      </c>
      <c r="K9" s="23">
        <f>=COUNTIF(Q9:AH9,"=未涉及")</f>
        <v>0</v>
      </c>
      <c r="L9" s="23" t="e">
        <f>=COUNTIF((Q9,S9,U9,W9,Y9,AA9,AC9,AE9,AG9),"")</f>
        <v>#VALUE!</v>
      </c>
      <c r="M9" s="22" t="s">
        <f>=IF(OR(E9="首选推荐"),"推荐",IF(OR(E9="新技术试点"),"中性","不推荐"))</f>
        <v>326</v>
      </c>
      <c r="N9" s="22">
        <f>=IF(M9="推荐",(J9+K9)/COUNTA(配置表!$G$3:$G$11),IF(M9="不推荐",1-P9,0))</f>
        <v>1</v>
      </c>
      <c r="O9" s="23">
        <f>=IF(M9="不推荐",J9,0)</f>
        <v>0</v>
      </c>
      <c r="P9" s="22">
        <f>=IF(M9="不推荐",J9/COUNTA(配置表!$G$3:$G$11),0)</f>
        <v>0</v>
      </c>
      <c r="Q9" s="213" t="s">
        <v>20</v>
      </c>
      <c r="R9" s="214" t="s">
        <v>21</v>
      </c>
      <c r="S9" s="213" t="s">
        <v>20</v>
      </c>
      <c r="T9" s="213" t="s">
        <v>21</v>
      </c>
      <c r="U9" s="213" t="s">
        <v>20</v>
      </c>
      <c r="V9" s="213" t="s">
        <v>21</v>
      </c>
      <c r="W9" s="213" t="s">
        <v>20</v>
      </c>
      <c r="X9" s="213" t="s">
        <v>21</v>
      </c>
      <c r="Y9" s="213" t="s">
        <v>20</v>
      </c>
      <c r="Z9" s="213" t="s">
        <v>21</v>
      </c>
      <c r="AA9" s="213" t="s">
        <v>20</v>
      </c>
      <c r="AB9" s="213" t="s">
        <v>21</v>
      </c>
      <c r="AC9" s="213" t="s">
        <v>20</v>
      </c>
      <c r="AD9" s="213" t="s">
        <v>21</v>
      </c>
      <c r="AE9" s="213" t="s">
        <v>20</v>
      </c>
      <c r="AF9" s="213" t="s">
        <v>21</v>
      </c>
      <c r="AG9" s="213" t="s">
        <v>20</v>
      </c>
      <c r="AH9" s="213" t="s">
        <v>21</v>
      </c>
    </row>
    <row r="10" spans="1:34" ht="27" customHeight="true">
      <c r="A10" s="4" t="s"/>
      <c r="B10" s="4" t="s"/>
      <c r="C10" s="18" t="s">
        <v>607</v>
      </c>
      <c r="D10" s="25" t="s">
        <v>32</v>
      </c>
      <c r="E10" s="20" t="s">
        <v>19</v>
      </c>
      <c r="F10" s="21" t="s"/>
      <c r="G10" s="4" t="s"/>
      <c r="H10" s="4" t="s"/>
      <c r="I10" s="217">
        <f>=COUNTIF(M10:M13,"=推荐")*9/(COUNTIF(M10:M13,"=推荐")*9+SUM(O10:O13))</f>
        <v>0.782608695652174</v>
      </c>
      <c r="J10" s="23">
        <f>=COUNTIF(Q10:AH10,"=当前方案")+COUNTIF(Q10:AH10,"=存量维持")+COUNTIF(Q10:AH10,"=新技术试点")+COUNTIF(Q10:AH10,"=逐步淘汰")</f>
        <v>2</v>
      </c>
      <c r="K10" s="23">
        <f>=COUNTIF(Q10:AH10,"=未涉及")</f>
        <v>7</v>
      </c>
      <c r="L10" s="23" t="e">
        <f>=COUNTIF((Q10,S10,U10,W10,Y10,AA10,AC10,AE10,AG10),"")</f>
        <v>#VALUE!</v>
      </c>
      <c r="M10" s="22" t="s">
        <f>=IF(OR(E10="首选推荐"),"推荐",IF(OR(E10="新技术试点"),"中性","不推荐"))</f>
        <v>326</v>
      </c>
      <c r="N10" s="22">
        <f>=IF(M10="推荐",(J10+K10)/COUNTA(配置表!$G$3:$G$11),IF(M10="不推荐",1-P10,0))</f>
        <v>1</v>
      </c>
      <c r="O10" s="23">
        <f>=IF(M10="不推荐",J10,0)</f>
        <v>0</v>
      </c>
      <c r="P10" s="22">
        <f>=IF(M10="不推荐",J10/COUNTA(配置表!$G$3:$G$11),0)</f>
        <v>0</v>
      </c>
      <c r="Q10" s="214" t="s">
        <v>20</v>
      </c>
      <c r="R10" s="214" t="s">
        <v>21</v>
      </c>
      <c r="S10" s="214" t="s">
        <v>20</v>
      </c>
      <c r="T10" s="213" t="s">
        <v>21</v>
      </c>
      <c r="U10" s="214" t="s">
        <v>23</v>
      </c>
      <c r="V10" s="213" t="s">
        <v>327</v>
      </c>
      <c r="W10" s="214" t="s">
        <v>23</v>
      </c>
      <c r="X10" s="213" t="s">
        <v>327</v>
      </c>
      <c r="Y10" s="214" t="s">
        <v>23</v>
      </c>
      <c r="Z10" s="213" t="s">
        <v>327</v>
      </c>
      <c r="AA10" s="214" t="s">
        <v>23</v>
      </c>
      <c r="AB10" s="213" t="s">
        <v>327</v>
      </c>
      <c r="AC10" s="214" t="s">
        <v>23</v>
      </c>
      <c r="AD10" s="213" t="s">
        <v>327</v>
      </c>
      <c r="AE10" s="214" t="s">
        <v>23</v>
      </c>
      <c r="AF10" s="213" t="s">
        <v>327</v>
      </c>
      <c r="AG10" s="214" t="s">
        <v>23</v>
      </c>
      <c r="AH10" s="213" t="s">
        <v>329</v>
      </c>
    </row>
    <row r="11" spans="1:34" ht="27" customHeight="true">
      <c r="A11" s="4" t="s"/>
      <c r="B11" s="4" t="s"/>
      <c r="C11" s="4" t="s"/>
      <c r="D11" s="25" t="s">
        <v>33</v>
      </c>
      <c r="E11" s="30" t="s">
        <v>25</v>
      </c>
      <c r="F11" s="29" t="s">
        <v>34</v>
      </c>
      <c r="G11" s="4" t="s"/>
      <c r="H11" s="4" t="s"/>
      <c r="I11" s="218" t="s"/>
      <c r="J11" s="23">
        <f>=COUNTIF(Q11:AH11,"=当前方案")+COUNTIF(Q11:AH11,"=存量维持")+COUNTIF(Q11:AH11,"=新技术试点")+COUNTIF(Q11:AH11,"=逐步淘汰")</f>
        <v>3</v>
      </c>
      <c r="K11" s="23">
        <f>=COUNTIF(Q11:AH11,"=未涉及")</f>
        <v>6</v>
      </c>
      <c r="L11" s="23" t="e">
        <f>=COUNTIF((Q11,S11,U11,W11,Y11,AA11,AC11,AE11,AG11),"")</f>
        <v>#VALUE!</v>
      </c>
      <c r="M11" s="22" t="s">
        <f>=IF(OR(E11="首选推荐"),"推荐",IF(OR(E11="新技术试点"),"中性","不推荐"))</f>
        <v>331</v>
      </c>
      <c r="N11" s="22">
        <f>=IF(M11="推荐",(J11+K11)/COUNTA(配置表!$G$3:$G$11),IF(M11="不推荐",1-P11,0))</f>
        <v>0.666666666666667</v>
      </c>
      <c r="O11" s="23">
        <f>=IF(M11="不推荐",J11,0)</f>
        <v>3</v>
      </c>
      <c r="P11" s="22">
        <f>=IF(M11="不推荐",J11/COUNTA(配置表!$G$3:$G$11),0)</f>
        <v>0.333333333333333</v>
      </c>
      <c r="Q11" s="213" t="s">
        <v>25</v>
      </c>
      <c r="R11" s="214" t="s">
        <v>21</v>
      </c>
      <c r="S11" s="213" t="s">
        <v>25</v>
      </c>
      <c r="T11" s="213" t="s">
        <v>21</v>
      </c>
      <c r="U11" s="213" t="s">
        <v>23</v>
      </c>
      <c r="V11" s="215" t="s">
        <v>327</v>
      </c>
      <c r="W11" s="213" t="s">
        <v>23</v>
      </c>
      <c r="X11" s="213" t="s">
        <v>327</v>
      </c>
      <c r="Y11" s="213" t="s">
        <v>23</v>
      </c>
      <c r="Z11" s="213" t="s">
        <v>327</v>
      </c>
      <c r="AA11" s="213" t="s">
        <v>23</v>
      </c>
      <c r="AB11" s="213" t="s">
        <v>327</v>
      </c>
      <c r="AC11" s="213" t="s">
        <v>23</v>
      </c>
      <c r="AD11" s="213" t="s">
        <v>327</v>
      </c>
      <c r="AE11" s="213" t="s">
        <v>23</v>
      </c>
      <c r="AF11" s="213" t="s">
        <v>327</v>
      </c>
      <c r="AG11" s="213" t="s">
        <v>20</v>
      </c>
      <c r="AH11" s="213" t="s">
        <v>21</v>
      </c>
    </row>
    <row r="12" spans="1:34" ht="27" customHeight="true">
      <c r="A12" s="4" t="s"/>
      <c r="B12" s="4" t="s"/>
      <c r="C12" s="4" t="s"/>
      <c r="D12" s="25" t="s">
        <v>35</v>
      </c>
      <c r="E12" s="20" t="s">
        <v>19</v>
      </c>
      <c r="F12" s="21" t="s"/>
      <c r="G12" s="4" t="s"/>
      <c r="H12" s="4" t="s"/>
      <c r="I12" s="218" t="s"/>
      <c r="J12" s="23">
        <f>=COUNTIF(Q12:AH12,"=当前方案")+COUNTIF(Q12:AH12,"=存量维持")+COUNTIF(Q12:AH12,"=新技术试点")+COUNTIF(Q12:AH12,"=逐步淘汰")</f>
        <v>3</v>
      </c>
      <c r="K12" s="23">
        <f>=COUNTIF(Q12:AH12,"=未涉及")</f>
        <v>6</v>
      </c>
      <c r="L12" s="23" t="e">
        <f>=COUNTIF((Q12,S12,U12,W12,Y12,AA12,AC12,AE12,AG12),"")</f>
        <v>#VALUE!</v>
      </c>
      <c r="M12" s="22" t="s">
        <f>=IF(OR(E12="首选推荐"),"推荐",IF(OR(E12="新技术试点"),"中性","不推荐"))</f>
        <v>326</v>
      </c>
      <c r="N12" s="22">
        <f>=IF(M12="推荐",(J12+K12)/COUNTA(配置表!$G$3:$G$11),IF(M12="不推荐",1-P12,0))</f>
        <v>1</v>
      </c>
      <c r="O12" s="23">
        <f>=IF(M12="不推荐",J12,0)</f>
        <v>0</v>
      </c>
      <c r="P12" s="22">
        <f>=IF(M12="不推荐",J12/COUNTA(配置表!$G$3:$G$11),0)</f>
        <v>0</v>
      </c>
      <c r="Q12" s="213" t="s">
        <v>20</v>
      </c>
      <c r="R12" s="214" t="s">
        <v>21</v>
      </c>
      <c r="S12" s="213" t="s">
        <v>20</v>
      </c>
      <c r="T12" s="213" t="s">
        <v>21</v>
      </c>
      <c r="U12" s="213" t="s">
        <v>23</v>
      </c>
      <c r="V12" s="213" t="s">
        <v>327</v>
      </c>
      <c r="W12" s="213" t="s">
        <v>23</v>
      </c>
      <c r="X12" s="213" t="s">
        <v>327</v>
      </c>
      <c r="Y12" s="213" t="s">
        <v>23</v>
      </c>
      <c r="Z12" s="213" t="s">
        <v>327</v>
      </c>
      <c r="AA12" s="213" t="s">
        <v>23</v>
      </c>
      <c r="AB12" s="213" t="s">
        <v>327</v>
      </c>
      <c r="AC12" s="213" t="s">
        <v>23</v>
      </c>
      <c r="AD12" s="213" t="s">
        <v>327</v>
      </c>
      <c r="AE12" s="213" t="s">
        <v>23</v>
      </c>
      <c r="AF12" s="213" t="s">
        <v>327</v>
      </c>
      <c r="AG12" s="213" t="s">
        <v>20</v>
      </c>
      <c r="AH12" s="213" t="s">
        <v>21</v>
      </c>
    </row>
    <row r="13" spans="1:34" ht="27" customHeight="true">
      <c r="A13" s="4" t="s"/>
      <c r="B13" s="4" t="s"/>
      <c r="C13" s="4" t="s"/>
      <c r="D13" s="25" t="s">
        <v>36</v>
      </c>
      <c r="E13" s="20" t="s">
        <v>25</v>
      </c>
      <c r="F13" s="29" t="s">
        <v>37</v>
      </c>
      <c r="G13" s="4" t="s"/>
      <c r="H13" s="4" t="s"/>
      <c r="I13" s="218" t="s"/>
      <c r="J13" s="23">
        <f>=COUNTIF(Q13:AH13,"=当前方案")+COUNTIF(Q13:AH13,"=存量维持")+COUNTIF(Q13:AH13,"=新技术试点")+COUNTIF(Q13:AH13,"=逐步淘汰")</f>
        <v>2</v>
      </c>
      <c r="K13" s="23">
        <f>=COUNTIF(Q13:AH13,"=未涉及")</f>
        <v>7</v>
      </c>
      <c r="L13" s="23" t="e">
        <f>=COUNTIF((Q13,S13,U13,W13,Y13,AA13,AC13,AE13,AG13),"")</f>
        <v>#VALUE!</v>
      </c>
      <c r="M13" s="22" t="s">
        <f>=IF(OR(E13="首选推荐"),"推荐",IF(OR(E13="新技术试点"),"中性","不推荐"))</f>
        <v>331</v>
      </c>
      <c r="N13" s="22">
        <f>=IF(M13="推荐",(J13+K13)/COUNTA(配置表!$G$3:$G$11),IF(M13="不推荐",1-P13,0))</f>
        <v>0.777777777777778</v>
      </c>
      <c r="O13" s="23">
        <f>=IF(M13="不推荐",J13,0)</f>
        <v>2</v>
      </c>
      <c r="P13" s="22">
        <f>=IF(M13="不推荐",J13/COUNTA(配置表!$G$3:$G$11),0)</f>
        <v>0.222222222222222</v>
      </c>
      <c r="Q13" s="213" t="s">
        <v>25</v>
      </c>
      <c r="R13" s="214" t="s">
        <v>21</v>
      </c>
      <c r="S13" s="213" t="s">
        <v>25</v>
      </c>
      <c r="T13" s="213" t="s">
        <v>21</v>
      </c>
      <c r="U13" s="213" t="s">
        <v>23</v>
      </c>
      <c r="V13" s="213" t="s">
        <v>327</v>
      </c>
      <c r="W13" s="213" t="s">
        <v>23</v>
      </c>
      <c r="X13" s="213" t="s">
        <v>327</v>
      </c>
      <c r="Y13" s="213" t="s">
        <v>23</v>
      </c>
      <c r="Z13" s="213" t="s">
        <v>327</v>
      </c>
      <c r="AA13" s="213" t="s">
        <v>23</v>
      </c>
      <c r="AB13" s="213" t="s">
        <v>327</v>
      </c>
      <c r="AC13" s="213" t="s">
        <v>23</v>
      </c>
      <c r="AD13" s="213" t="s">
        <v>327</v>
      </c>
      <c r="AE13" s="213" t="s">
        <v>23</v>
      </c>
      <c r="AF13" s="213" t="s">
        <v>327</v>
      </c>
      <c r="AG13" s="213" t="s">
        <v>23</v>
      </c>
      <c r="AH13" s="213" t="s">
        <v>327</v>
      </c>
    </row>
    <row r="14" spans="1:34" ht="27" customHeight="true">
      <c r="A14" s="4" t="s"/>
      <c r="B14" s="17" t="s">
        <v>38</v>
      </c>
      <c r="C14" s="31" t="s">
        <v>39</v>
      </c>
      <c r="D14" s="25" t="s">
        <v>40</v>
      </c>
      <c r="E14" s="20" t="s">
        <v>19</v>
      </c>
      <c r="F14" s="32" t="s">
        <v>692</v>
      </c>
      <c r="G14" s="4" t="s"/>
      <c r="H14" s="211">
        <f>=COUNTIF(M14:M18,"=推荐")*9/(COUNTIF(M14:M18,"=推荐")*9+SUM(O14:O18))</f>
        <v>1</v>
      </c>
      <c r="I14" s="219">
        <f>=COUNTIF(M14:M15,"=推荐")*9/(COUNTIF(M14:M15,"=推荐")*9+SUM(O14:O15))</f>
        <v>1</v>
      </c>
      <c r="J14" s="23">
        <f>=COUNTIF(Q14:AH14,"=当前方案")+COUNTIF(Q14:AH14,"=存量维持")+COUNTIF(Q14:AH14,"=新技术试点")+COUNTIF(Q14:AH14,"=逐步淘汰")</f>
        <v>9</v>
      </c>
      <c r="K14" s="23">
        <f>=COUNTIF(Q14:AH14,"=未涉及")</f>
        <v>0</v>
      </c>
      <c r="L14" s="23" t="e">
        <f>=COUNTIF((Q14,S14,U14,W14,Y14,AA14,AC14,AE14,AG14),"")</f>
        <v>#VALUE!</v>
      </c>
      <c r="M14" s="22" t="s">
        <f>=IF(OR(E14="首选推荐"),"推荐",IF(OR(E14="新技术试点"),"中性","不推荐"))</f>
        <v>326</v>
      </c>
      <c r="N14" s="22">
        <f>=IF(M14="推荐",(J14+K14)/COUNTA(配置表!$G$3:$G$11),IF(M14="不推荐",1-P14,0))</f>
        <v>1</v>
      </c>
      <c r="O14" s="23">
        <f>=IF(M14="不推荐",J14,0)</f>
        <v>0</v>
      </c>
      <c r="P14" s="22">
        <f>=IF(M14="不推荐",J14/COUNTA(配置表!$G$3:$G$11),0)</f>
        <v>0</v>
      </c>
      <c r="Q14" s="213" t="s">
        <v>20</v>
      </c>
      <c r="R14" s="214" t="s">
        <v>21</v>
      </c>
      <c r="S14" s="213" t="s">
        <v>20</v>
      </c>
      <c r="T14" s="214" t="s">
        <v>21</v>
      </c>
      <c r="U14" s="213" t="s">
        <v>20</v>
      </c>
      <c r="V14" s="213" t="s">
        <v>21</v>
      </c>
      <c r="W14" s="213" t="s">
        <v>20</v>
      </c>
      <c r="X14" s="213" t="s">
        <v>21</v>
      </c>
      <c r="Y14" s="213" t="s">
        <v>20</v>
      </c>
      <c r="Z14" s="213" t="s">
        <v>21</v>
      </c>
      <c r="AA14" s="213" t="s">
        <v>20</v>
      </c>
      <c r="AB14" s="213" t="s">
        <v>21</v>
      </c>
      <c r="AC14" s="213" t="s">
        <v>20</v>
      </c>
      <c r="AD14" s="213" t="s">
        <v>21</v>
      </c>
      <c r="AE14" s="215" t="s">
        <v>20</v>
      </c>
      <c r="AF14" s="213" t="s">
        <v>21</v>
      </c>
      <c r="AG14" s="213" t="s">
        <v>20</v>
      </c>
      <c r="AH14" s="213" t="s">
        <v>21</v>
      </c>
    </row>
    <row r="15" spans="1:34" ht="43" customHeight="true">
      <c r="A15" s="4" t="s"/>
      <c r="B15" s="25" t="s"/>
      <c r="C15" s="4" t="s"/>
      <c r="D15" s="25" t="s">
        <v>41</v>
      </c>
      <c r="E15" s="20" t="s">
        <v>19</v>
      </c>
      <c r="F15" s="32" t="s">
        <v>693</v>
      </c>
      <c r="G15" s="4" t="s"/>
      <c r="H15" s="25" t="s"/>
      <c r="I15" s="4" t="s"/>
      <c r="J15" s="23">
        <f>=COUNTIF(Q15:AH15,"=当前方案")+COUNTIF(Q15:AH15,"=存量维持")+COUNTIF(Q15:AH15,"=新技术试点")+COUNTIF(Q15:AH15,"=逐步淘汰")</f>
        <v>6</v>
      </c>
      <c r="K15" s="23">
        <f>=COUNTIF(Q15:AH15,"=未涉及")</f>
        <v>3</v>
      </c>
      <c r="L15" s="23" t="e">
        <f>=COUNTIF((Q15,S15,U15,W15,Y15,AA15,AC15,AE15,AG15),"")</f>
        <v>#VALUE!</v>
      </c>
      <c r="M15" s="22" t="s">
        <f>=IF(OR(E15="首选推荐"),"推荐",IF(OR(E15="新技术试点"),"中性","不推荐"))</f>
        <v>326</v>
      </c>
      <c r="N15" s="22">
        <f>=IF(M15="推荐",(J15+K15)/COUNTA(配置表!$G$3:$G$11),IF(M15="不推荐",1-P15,0))</f>
        <v>1</v>
      </c>
      <c r="O15" s="23">
        <f>=IF(M15="不推荐",J15,0)</f>
        <v>0</v>
      </c>
      <c r="P15" s="22">
        <f>=IF(M15="不推荐",J15/COUNTA(配置表!$G$3:$G$11),0)</f>
        <v>0</v>
      </c>
      <c r="Q15" s="213" t="s">
        <v>20</v>
      </c>
      <c r="R15" s="214" t="s">
        <v>21</v>
      </c>
      <c r="S15" s="213" t="s">
        <v>20</v>
      </c>
      <c r="T15" s="214" t="s">
        <v>329</v>
      </c>
      <c r="U15" s="213" t="s">
        <v>20</v>
      </c>
      <c r="V15" s="213" t="s">
        <v>21</v>
      </c>
      <c r="W15" s="213" t="s">
        <v>23</v>
      </c>
      <c r="X15" s="213" t="s">
        <v>329</v>
      </c>
      <c r="Y15" s="213" t="s">
        <v>20</v>
      </c>
      <c r="Z15" s="213" t="s">
        <v>21</v>
      </c>
      <c r="AA15" s="213" t="s">
        <v>23</v>
      </c>
      <c r="AB15" s="213" t="s">
        <v>329</v>
      </c>
      <c r="AC15" s="213" t="s">
        <v>20</v>
      </c>
      <c r="AD15" s="213" t="s">
        <v>21</v>
      </c>
      <c r="AE15" s="213" t="s">
        <v>23</v>
      </c>
      <c r="AF15" s="213" t="s">
        <v>329</v>
      </c>
      <c r="AG15" s="213" t="s">
        <v>20</v>
      </c>
      <c r="AH15" s="213" t="s">
        <v>21</v>
      </c>
    </row>
    <row r="16" spans="1:34" ht="45" customHeight="true">
      <c r="A16" s="4" t="s"/>
      <c r="B16" s="4" t="s"/>
      <c r="C16" s="220" t="s">
        <v>332</v>
      </c>
      <c r="D16" s="25" t="s">
        <v>43</v>
      </c>
      <c r="E16" s="20" t="s">
        <v>19</v>
      </c>
      <c r="F16" s="32" t="s">
        <v>694</v>
      </c>
      <c r="G16" s="4" t="s"/>
      <c r="H16" s="4" t="s"/>
      <c r="I16" s="221">
        <f>=COUNTIF(M16:M17,"=推荐")*9/(COUNTIF(M16:M17,"=推荐")*9+SUM(O16:O17))</f>
        <v>1</v>
      </c>
      <c r="J16" s="23">
        <f>=COUNTIF(Q16:AH16,"=当前方案")+COUNTIF(Q16:AH16,"=存量维持")+COUNTIF(Q16:AH16,"=新技术试点")+COUNTIF(Q16:AH16,"=逐步淘汰")</f>
        <v>2</v>
      </c>
      <c r="K16" s="23">
        <f>=COUNTIF(Q16:AH16,"=未涉及")</f>
        <v>7</v>
      </c>
      <c r="L16" s="23" t="e">
        <f>=COUNTIF((Q16,S16,U16,W16,Y16,AA16,AC16,AE16,AG16),"")</f>
        <v>#VALUE!</v>
      </c>
      <c r="M16" s="22" t="s">
        <f>=IF(OR(E16="首选推荐"),"推荐",IF(OR(E16="新技术试点"),"中性","不推荐"))</f>
        <v>326</v>
      </c>
      <c r="N16" s="22">
        <f>=IF(M16="推荐",(J16+K16)/COUNTA(配置表!$G$3:$G$11),IF(M16="不推荐",1-P16,0))</f>
        <v>1</v>
      </c>
      <c r="O16" s="23">
        <f>=IF(M16="不推荐",J16,0)</f>
        <v>0</v>
      </c>
      <c r="P16" s="22">
        <f>=IF(M16="不推荐",J16/COUNTA(配置表!$G$3:$G$11),0)</f>
        <v>0</v>
      </c>
      <c r="Q16" s="214" t="s">
        <v>20</v>
      </c>
      <c r="R16" s="214" t="s">
        <v>21</v>
      </c>
      <c r="S16" s="214" t="s">
        <v>23</v>
      </c>
      <c r="T16" s="213" t="s">
        <v>329</v>
      </c>
      <c r="U16" s="214" t="s">
        <v>23</v>
      </c>
      <c r="V16" s="213" t="s">
        <v>329</v>
      </c>
      <c r="W16" s="214" t="s">
        <v>23</v>
      </c>
      <c r="X16" s="213" t="s">
        <v>329</v>
      </c>
      <c r="Y16" s="214" t="s">
        <v>23</v>
      </c>
      <c r="Z16" s="213" t="s">
        <v>329</v>
      </c>
      <c r="AA16" s="214" t="s">
        <v>23</v>
      </c>
      <c r="AB16" s="213" t="s">
        <v>329</v>
      </c>
      <c r="AC16" s="214" t="s">
        <v>20</v>
      </c>
      <c r="AD16" s="213" t="s">
        <v>21</v>
      </c>
      <c r="AE16" s="214" t="s">
        <v>23</v>
      </c>
      <c r="AF16" s="213" t="s">
        <v>327</v>
      </c>
      <c r="AG16" s="214" t="s">
        <v>23</v>
      </c>
      <c r="AH16" s="213" t="s">
        <v>329</v>
      </c>
    </row>
    <row r="17" spans="1:34" ht="43" customHeight="true">
      <c r="A17" s="4" t="s"/>
      <c r="B17" s="4" t="s"/>
      <c r="C17" s="39" t="s"/>
      <c r="D17" s="25" t="s">
        <v>333</v>
      </c>
      <c r="E17" s="20" t="s">
        <v>19</v>
      </c>
      <c r="F17" s="222" t="s">
        <v>695</v>
      </c>
      <c r="G17" s="4" t="s"/>
      <c r="H17" s="4" t="s"/>
      <c r="I17" s="39" t="s"/>
      <c r="J17" s="23">
        <f>=COUNTIF(Q17:AH17,"=当前方案")+COUNTIF(Q17:AH17,"=存量维持")+COUNTIF(Q17:AH17,"=新技术试点")+COUNTIF(Q17:AH17,"=逐步淘汰")</f>
        <v>3</v>
      </c>
      <c r="K17" s="23">
        <f>=COUNTIF(Q17:AH17,"=未涉及")</f>
        <v>6</v>
      </c>
      <c r="L17" s="23" t="e">
        <f>=COUNTIF((Q17,S17,U17,W17,Y17,AA17,AC17,AE17,AG17),"")</f>
        <v>#VALUE!</v>
      </c>
      <c r="M17" s="22" t="s">
        <f>=IF(OR(E17="首选推荐"),"推荐",IF(OR(E17="新技术试点"),"中性","不推荐"))</f>
        <v>326</v>
      </c>
      <c r="N17" s="22">
        <f>=IF(M17="推荐",(J17+K17)/COUNTA(配置表!$G$3:$G$11),IF(M17="不推荐",1-P17,0))</f>
        <v>1</v>
      </c>
      <c r="O17" s="23">
        <f>=IF(M17="不推荐",J17,0)</f>
        <v>0</v>
      </c>
      <c r="P17" s="22">
        <f>=IF(M17="不推荐",J17/COUNTA(配置表!$G$3:$G$11),0)</f>
        <v>0</v>
      </c>
      <c r="Q17" s="223" t="s">
        <v>20</v>
      </c>
      <c r="R17" s="214" t="s">
        <v>21</v>
      </c>
      <c r="S17" s="224" t="s">
        <v>20</v>
      </c>
      <c r="T17" s="214" t="s">
        <v>329</v>
      </c>
      <c r="U17" s="214" t="s">
        <v>23</v>
      </c>
      <c r="V17" s="213" t="s">
        <v>329</v>
      </c>
      <c r="W17" s="214" t="s">
        <v>23</v>
      </c>
      <c r="X17" s="213" t="s">
        <v>329</v>
      </c>
      <c r="Y17" s="213" t="s">
        <v>23</v>
      </c>
      <c r="Z17" s="213" t="s">
        <v>329</v>
      </c>
      <c r="AA17" s="213" t="s">
        <v>23</v>
      </c>
      <c r="AB17" s="213" t="s">
        <v>329</v>
      </c>
      <c r="AC17" s="214" t="s">
        <v>25</v>
      </c>
      <c r="AD17" s="215" t="s">
        <v>329</v>
      </c>
      <c r="AE17" s="214" t="s">
        <v>23</v>
      </c>
      <c r="AF17" s="213" t="s">
        <v>327</v>
      </c>
      <c r="AG17" s="215" t="s">
        <v>23</v>
      </c>
      <c r="AH17" s="213" t="s">
        <v>329</v>
      </c>
    </row>
    <row r="18" spans="1:34" ht="43" customHeight="true">
      <c r="A18" s="4" t="s"/>
      <c r="B18" s="4" t="s"/>
      <c r="C18" s="31" t="s">
        <v>44</v>
      </c>
      <c r="D18" s="25" t="s">
        <v>45</v>
      </c>
      <c r="E18" s="20" t="s">
        <v>19</v>
      </c>
      <c r="F18" s="32" t="s">
        <v>696</v>
      </c>
      <c r="G18" s="4" t="s"/>
      <c r="H18" s="4" t="s"/>
      <c r="I18" s="225">
        <f>=COUNTIF(M18,"=推荐")*9/(COUNTIF(M18,"=推荐")*9+SUM(O18))</f>
        <v>1</v>
      </c>
      <c r="J18" s="23">
        <f>=COUNTIF(Q18:AH18,"=当前方案")+COUNTIF(Q18:AH18,"=存量维持")+COUNTIF(Q18:AH18,"=新技术试点")+COUNTIF(Q18:AH18,"=逐步淘汰")</f>
        <v>8</v>
      </c>
      <c r="K18" s="23">
        <f>=COUNTIF(Q18:AH18,"=未涉及")</f>
        <v>1</v>
      </c>
      <c r="L18" s="23" t="e">
        <f>=COUNTIF((Q18,S18,U18,W18,Y18,AA18,AC18,AE18,AG18),"")</f>
        <v>#VALUE!</v>
      </c>
      <c r="M18" s="22" t="s">
        <f>=IF(OR(E18="首选推荐"),"推荐",IF(OR(E18="新技术试点"),"中性","不推荐"))</f>
        <v>326</v>
      </c>
      <c r="N18" s="22">
        <f>=IF(M18="推荐",(J18+K18)/COUNTA(配置表!$G$3:$G$11),IF(M18="不推荐",1-P18,0))</f>
        <v>1</v>
      </c>
      <c r="O18" s="23">
        <f>=IF(M18="不推荐",J18,0)</f>
        <v>0</v>
      </c>
      <c r="P18" s="22">
        <f>=IF(M18="不推荐",J18/COUNTA(配置表!$G$3:$G$11),0)</f>
        <v>0</v>
      </c>
      <c r="Q18" s="214" t="s">
        <v>20</v>
      </c>
      <c r="R18" s="214" t="s">
        <v>21</v>
      </c>
      <c r="S18" s="214" t="s">
        <v>20</v>
      </c>
      <c r="T18" s="214" t="s">
        <v>21</v>
      </c>
      <c r="U18" s="214" t="s">
        <v>20</v>
      </c>
      <c r="V18" s="213" t="s">
        <v>21</v>
      </c>
      <c r="W18" s="214" t="s">
        <v>20</v>
      </c>
      <c r="X18" s="213" t="s">
        <v>21</v>
      </c>
      <c r="Y18" s="213" t="s">
        <v>20</v>
      </c>
      <c r="Z18" s="213" t="s">
        <v>21</v>
      </c>
      <c r="AA18" s="214" t="s">
        <v>20</v>
      </c>
      <c r="AB18" s="213" t="s">
        <v>21</v>
      </c>
      <c r="AC18" s="214" t="s">
        <v>20</v>
      </c>
      <c r="AD18" s="213" t="s">
        <v>21</v>
      </c>
      <c r="AE18" s="214" t="s">
        <v>23</v>
      </c>
      <c r="AF18" s="213" t="s">
        <v>329</v>
      </c>
      <c r="AG18" s="213" t="s">
        <v>20</v>
      </c>
      <c r="AH18" s="213" t="s">
        <v>21</v>
      </c>
    </row>
    <row r="19" spans="1:34" ht="27" customHeight="true">
      <c r="A19" s="4" t="s"/>
      <c r="B19" s="226" t="s">
        <v>46</v>
      </c>
      <c r="C19" s="36" t="s">
        <v>334</v>
      </c>
      <c r="D19" s="25" t="s">
        <v>48</v>
      </c>
      <c r="E19" s="20" t="s">
        <v>19</v>
      </c>
      <c r="F19" s="29" t="s">
        <v>335</v>
      </c>
      <c r="G19" s="4" t="s"/>
      <c r="H19" s="227">
        <f>=COUNTIF(M19:M23,"=推荐")*9/(COUNTIF(M19:M23,"=推荐")*9+SUM(O19:O23))</f>
        <v>1</v>
      </c>
      <c r="I19" s="228">
        <f>=COUNTIF(M19:M20,"=推荐")*9/(COUNTIF(M19:M20,"=推荐")*9+SUM(O19:O20))</f>
        <v>1</v>
      </c>
      <c r="J19" s="23">
        <f>=COUNTIF(Q19:AH19,"=当前方案")+COUNTIF(Q19:AH19,"=存量维持")+COUNTIF(Q19:AH19,"=新技术试点")+COUNTIF(Q19:AH19,"=逐步淘汰")</f>
        <v>9</v>
      </c>
      <c r="K19" s="23">
        <f>=COUNTIF(Q19:AH19,"=未涉及")</f>
        <v>0</v>
      </c>
      <c r="L19" s="23" t="e">
        <f>=COUNTIF((Q19,S19,U19,W19,Y19,AA19,AC19,AE19,AG19),"")</f>
        <v>#VALUE!</v>
      </c>
      <c r="M19" s="22" t="s">
        <f>=IF(OR(E19="首选推荐"),"推荐",IF(OR(E19="新技术试点"),"中性","不推荐"))</f>
        <v>326</v>
      </c>
      <c r="N19" s="22">
        <f>=IF(M19="推荐",(J19+K19)/COUNTA(配置表!$G$3:$G$11),IF(M19="不推荐",1-P19,0))</f>
        <v>1</v>
      </c>
      <c r="O19" s="23">
        <f>=IF(M19="不推荐",J19,0)</f>
        <v>0</v>
      </c>
      <c r="P19" s="22">
        <f>=IF(M19="不推荐",J19/COUNTA(配置表!$G$3:$G$11),0)</f>
        <v>0</v>
      </c>
      <c r="Q19" s="214" t="s">
        <v>20</v>
      </c>
      <c r="R19" s="214" t="s">
        <v>21</v>
      </c>
      <c r="S19" s="214" t="s">
        <v>20</v>
      </c>
      <c r="T19" s="214" t="s">
        <v>21</v>
      </c>
      <c r="U19" s="214" t="s">
        <v>20</v>
      </c>
      <c r="V19" s="213" t="s">
        <v>21</v>
      </c>
      <c r="W19" s="229" t="s">
        <v>20</v>
      </c>
      <c r="X19" s="214" t="s">
        <v>21</v>
      </c>
      <c r="Y19" s="214" t="s">
        <v>20</v>
      </c>
      <c r="Z19" s="213" t="s">
        <v>21</v>
      </c>
      <c r="AA19" s="214" t="s">
        <v>20</v>
      </c>
      <c r="AB19" s="213" t="s">
        <v>21</v>
      </c>
      <c r="AC19" s="214" t="s">
        <v>20</v>
      </c>
      <c r="AD19" s="213" t="s">
        <v>21</v>
      </c>
      <c r="AE19" s="214" t="s">
        <v>20</v>
      </c>
      <c r="AF19" s="213" t="s">
        <v>21</v>
      </c>
      <c r="AG19" s="213" t="s">
        <v>20</v>
      </c>
      <c r="AH19" s="213" t="s">
        <v>21</v>
      </c>
    </row>
    <row r="20" spans="1:34" ht="27" customHeight="true">
      <c r="A20" s="4" t="s"/>
      <c r="B20" s="38" t="s"/>
      <c r="C20" s="39" t="s"/>
      <c r="D20" s="25" t="s">
        <v>49</v>
      </c>
      <c r="E20" s="20" t="s">
        <v>19</v>
      </c>
      <c r="F20" s="29" t="s">
        <v>335</v>
      </c>
      <c r="G20" s="4" t="s"/>
      <c r="H20" s="38" t="s"/>
      <c r="I20" s="39" t="s"/>
      <c r="J20" s="23">
        <f>=COUNTIF(Q20:AH20,"=当前方案")+COUNTIF(Q20:AH20,"=存量维持")+COUNTIF(Q20:AH20,"=新技术试点")+COUNTIF(Q20:AH20,"=逐步淘汰")</f>
        <v>9</v>
      </c>
      <c r="K20" s="23">
        <f>=COUNTIF(Q20:AH20,"=未涉及")</f>
        <v>0</v>
      </c>
      <c r="L20" s="23" t="e">
        <f>=COUNTIF((Q20,S20,U20,W20,Y20,AA20,AC20,AE20,AG20),"")</f>
        <v>#VALUE!</v>
      </c>
      <c r="M20" s="22" t="s">
        <f>=IF(OR(E20="首选推荐"),"推荐",IF(OR(E20="新技术试点"),"中性","不推荐"))</f>
        <v>326</v>
      </c>
      <c r="N20" s="22">
        <f>=IF(M20="推荐",(J20+K20)/COUNTA(配置表!$G$3:$G$11),IF(M20="不推荐",1-P20,0))</f>
        <v>1</v>
      </c>
      <c r="O20" s="23">
        <f>=IF(M20="不推荐",J20,0)</f>
        <v>0</v>
      </c>
      <c r="P20" s="22">
        <f>=IF(M20="不推荐",J20/COUNTA(配置表!$G$3:$G$11),0)</f>
        <v>0</v>
      </c>
      <c r="Q20" s="214" t="s">
        <v>20</v>
      </c>
      <c r="R20" s="214" t="s">
        <v>21</v>
      </c>
      <c r="S20" s="214" t="s">
        <v>20</v>
      </c>
      <c r="T20" s="214" t="s">
        <v>21</v>
      </c>
      <c r="U20" s="214" t="s">
        <v>20</v>
      </c>
      <c r="V20" s="213" t="s">
        <v>21</v>
      </c>
      <c r="W20" s="229" t="s">
        <v>20</v>
      </c>
      <c r="X20" s="214" t="s">
        <v>21</v>
      </c>
      <c r="Y20" s="214" t="s">
        <v>20</v>
      </c>
      <c r="Z20" s="213" t="s">
        <v>21</v>
      </c>
      <c r="AA20" s="214" t="s">
        <v>20</v>
      </c>
      <c r="AB20" s="213" t="s">
        <v>21</v>
      </c>
      <c r="AC20" s="214" t="s">
        <v>20</v>
      </c>
      <c r="AD20" s="213" t="s">
        <v>21</v>
      </c>
      <c r="AE20" s="214" t="s">
        <v>20</v>
      </c>
      <c r="AF20" s="213" t="s">
        <v>21</v>
      </c>
      <c r="AG20" s="213" t="s">
        <v>20</v>
      </c>
      <c r="AH20" s="213" t="s">
        <v>21</v>
      </c>
    </row>
    <row r="21" spans="1:34" ht="39" customHeight="true">
      <c r="A21" s="4" t="s"/>
      <c r="B21" s="38" t="s"/>
      <c r="C21" s="36" t="s">
        <v>51</v>
      </c>
      <c r="D21" s="25" t="s">
        <v>52</v>
      </c>
      <c r="E21" s="20" t="s">
        <v>19</v>
      </c>
      <c r="F21" s="222" t="s">
        <v>697</v>
      </c>
      <c r="G21" s="4" t="s"/>
      <c r="H21" s="38" t="s"/>
      <c r="I21" s="230">
        <f>=COUNTIF(M21:M23,"=推荐")*9/(COUNTIF(M21:M23,"=推荐")*9+SUM(O21:O23))</f>
        <v>1</v>
      </c>
      <c r="J21" s="23">
        <f>=COUNTIF(Q21:AH21,"=当前方案")+COUNTIF(Q21:AH21,"=存量维持")+COUNTIF(Q21:AH21,"=新技术试点")+COUNTIF(Q21:AH21,"=逐步淘汰")</f>
        <v>7</v>
      </c>
      <c r="K21" s="23">
        <f>=COUNTIF(Q21:AH21,"=未涉及")</f>
        <v>2</v>
      </c>
      <c r="L21" s="23" t="e">
        <f>=COUNTIF((Q21,S21,U21,W21,Y21,AA21,AC21,AE21,AG21),"")</f>
        <v>#VALUE!</v>
      </c>
      <c r="M21" s="22" t="s">
        <f>=IF(OR(E21="首选推荐"),"推荐",IF(OR(E21="新技术试点"),"中性","不推荐"))</f>
        <v>326</v>
      </c>
      <c r="N21" s="22">
        <f>=IF(M21="推荐",(J21+K21)/COUNTA(配置表!$G$3:$G$11),IF(M21="不推荐",1-P21,0))</f>
        <v>1</v>
      </c>
      <c r="O21" s="23">
        <f>=IF(M21="不推荐",J21,0)</f>
        <v>0</v>
      </c>
      <c r="P21" s="22">
        <f>=IF(M21="不推荐",J21/COUNTA(配置表!$G$3:$G$11),0)</f>
        <v>0</v>
      </c>
      <c r="Q21" s="214" t="s">
        <v>20</v>
      </c>
      <c r="R21" s="214" t="s">
        <v>21</v>
      </c>
      <c r="S21" s="214" t="s">
        <v>20</v>
      </c>
      <c r="T21" s="214" t="s">
        <v>21</v>
      </c>
      <c r="U21" s="215" t="s">
        <v>25</v>
      </c>
      <c r="V21" s="213" t="s">
        <v>21</v>
      </c>
      <c r="W21" s="214" t="s">
        <v>23</v>
      </c>
      <c r="X21" s="213" t="s">
        <v>329</v>
      </c>
      <c r="Y21" s="214" t="s">
        <v>20</v>
      </c>
      <c r="Z21" s="213" t="s">
        <v>21</v>
      </c>
      <c r="AA21" s="214" t="s">
        <v>20</v>
      </c>
      <c r="AB21" s="213" t="s">
        <v>21</v>
      </c>
      <c r="AC21" s="215" t="s">
        <v>25</v>
      </c>
      <c r="AD21" s="213" t="s">
        <v>21</v>
      </c>
      <c r="AE21" s="214" t="s">
        <v>23</v>
      </c>
      <c r="AF21" s="213" t="s">
        <v>329</v>
      </c>
      <c r="AG21" s="213" t="s">
        <v>20</v>
      </c>
      <c r="AH21" s="213" t="s">
        <v>21</v>
      </c>
    </row>
    <row r="22" spans="1:34" ht="44" customHeight="true">
      <c r="A22" s="4" t="s"/>
      <c r="B22" s="38" t="s"/>
      <c r="C22" s="109" t="s"/>
      <c r="D22" s="25" t="s">
        <v>336</v>
      </c>
      <c r="E22" s="20" t="s">
        <v>19</v>
      </c>
      <c r="F22" s="222" t="s">
        <v>698</v>
      </c>
      <c r="G22" s="4" t="s"/>
      <c r="H22" s="38" t="s"/>
      <c r="I22" s="231" t="s"/>
      <c r="J22" s="23">
        <f>=COUNTIF(Q22:AH22,"=当前方案")+COUNTIF(Q22:AH22,"=存量维持")+COUNTIF(Q22:AH22,"=新技术试点")+COUNTIF(Q22:AH22,"=逐步淘汰")</f>
        <v>7</v>
      </c>
      <c r="K22" s="23">
        <f>=COUNTIF(Q22:AH22,"=未涉及")</f>
        <v>2</v>
      </c>
      <c r="L22" s="23" t="e">
        <f>=COUNTIF((Q22,S22,U22,W22,Y22,AA22,AC22,AE22,AG22),"")</f>
        <v>#VALUE!</v>
      </c>
      <c r="M22" s="22" t="s">
        <f>=IF(OR(E22="首选推荐"),"推荐",IF(OR(E22="新技术试点"),"中性","不推荐"))</f>
        <v>326</v>
      </c>
      <c r="N22" s="22">
        <f>=IF(M22="推荐",(J22+K22)/COUNTA(配置表!$G$3:$G$11),IF(M22="不推荐",1-P22,0))</f>
        <v>1</v>
      </c>
      <c r="O22" s="23">
        <f>=IF(M22="不推荐",J22,0)</f>
        <v>0</v>
      </c>
      <c r="P22" s="22">
        <f>=IF(M22="不推荐",J22/COUNTA(配置表!$G$3:$G$11),0)</f>
        <v>0</v>
      </c>
      <c r="Q22" s="223" t="s">
        <v>20</v>
      </c>
      <c r="R22" s="214" t="s">
        <v>21</v>
      </c>
      <c r="S22" s="214" t="s">
        <v>20</v>
      </c>
      <c r="T22" s="214" t="s">
        <v>21</v>
      </c>
      <c r="U22" s="215" t="s">
        <v>20</v>
      </c>
      <c r="V22" s="213" t="s">
        <v>21</v>
      </c>
      <c r="W22" s="214" t="s">
        <v>23</v>
      </c>
      <c r="X22" s="213" t="s">
        <v>329</v>
      </c>
      <c r="Y22" s="214" t="s">
        <v>20</v>
      </c>
      <c r="Z22" s="213" t="s">
        <v>21</v>
      </c>
      <c r="AA22" s="214" t="s">
        <v>20</v>
      </c>
      <c r="AB22" s="213" t="s">
        <v>21</v>
      </c>
      <c r="AC22" s="215" t="s">
        <v>20</v>
      </c>
      <c r="AD22" s="213" t="s">
        <v>21</v>
      </c>
      <c r="AE22" s="214" t="s">
        <v>23</v>
      </c>
      <c r="AF22" s="213" t="s">
        <v>329</v>
      </c>
      <c r="AG22" s="215" t="s">
        <v>20</v>
      </c>
      <c r="AH22" s="213" t="s">
        <v>21</v>
      </c>
    </row>
    <row r="23" spans="1:34" ht="43" customHeight="true">
      <c r="A23" s="4" t="s"/>
      <c r="B23" s="39" t="s"/>
      <c r="C23" s="39" t="s"/>
      <c r="D23" s="25" t="s">
        <v>54</v>
      </c>
      <c r="E23" s="20" t="s">
        <v>19</v>
      </c>
      <c r="F23" s="232" t="s">
        <v>699</v>
      </c>
      <c r="G23" s="4" t="s"/>
      <c r="H23" s="39" t="s"/>
      <c r="I23" s="233" t="s"/>
      <c r="J23" s="23">
        <f>=COUNTIF(Q23:AH23,"=当前方案")+COUNTIF(Q23:AH23,"=存量维持")+COUNTIF(Q23:AH23,"=新技术试点")+COUNTIF(Q23:AH23,"=逐步淘汰")</f>
        <v>7</v>
      </c>
      <c r="K23" s="23">
        <f>=COUNTIF(Q23:AH23,"=未涉及")</f>
        <v>2</v>
      </c>
      <c r="L23" s="23" t="e">
        <f>=COUNTIF((Q23,S23,U23,W23,Y23,AA23,AC23,AE23,AG23),"")</f>
        <v>#VALUE!</v>
      </c>
      <c r="M23" s="22" t="s">
        <f>=IF(OR(E23="首选推荐"),"推荐",IF(OR(E23="新技术试点"),"中性","不推荐"))</f>
        <v>326</v>
      </c>
      <c r="N23" s="22">
        <f>=IF(M23="推荐",(J23+K23)/COUNTA(配置表!$G$3:$G$11),IF(M23="不推荐",1-P23,0))</f>
        <v>1</v>
      </c>
      <c r="O23" s="23">
        <f>=IF(M23="不推荐",J23,0)</f>
        <v>0</v>
      </c>
      <c r="P23" s="22">
        <f>=IF(M23="不推荐",J23/COUNTA(配置表!$G$3:$G$11),0)</f>
        <v>0</v>
      </c>
      <c r="Q23" s="214" t="s">
        <v>20</v>
      </c>
      <c r="R23" s="214" t="s">
        <v>21</v>
      </c>
      <c r="S23" s="214" t="s">
        <v>20</v>
      </c>
      <c r="T23" s="214" t="s">
        <v>21</v>
      </c>
      <c r="U23" s="214" t="s">
        <v>20</v>
      </c>
      <c r="V23" s="213" t="s">
        <v>21</v>
      </c>
      <c r="W23" s="229" t="s">
        <v>23</v>
      </c>
      <c r="X23" s="213" t="s">
        <v>329</v>
      </c>
      <c r="Y23" s="214" t="s">
        <v>20</v>
      </c>
      <c r="Z23" s="213" t="s">
        <v>21</v>
      </c>
      <c r="AA23" s="214" t="s">
        <v>20</v>
      </c>
      <c r="AB23" s="213" t="s">
        <v>21</v>
      </c>
      <c r="AC23" s="214" t="s">
        <v>25</v>
      </c>
      <c r="AD23" s="213" t="s">
        <v>21</v>
      </c>
      <c r="AE23" s="214" t="s">
        <v>23</v>
      </c>
      <c r="AF23" s="213" t="s">
        <v>329</v>
      </c>
      <c r="AG23" s="213" t="s">
        <v>20</v>
      </c>
      <c r="AH23" s="213" t="s">
        <v>21</v>
      </c>
    </row>
    <row r="24" spans="1:34" ht="27" customHeight="true">
      <c r="A24" s="41" t="s">
        <v>337</v>
      </c>
      <c r="B24" s="35" t="s">
        <v>55</v>
      </c>
      <c r="C24" s="36" t="s">
        <v>56</v>
      </c>
      <c r="D24" s="19" t="s">
        <v>614</v>
      </c>
      <c r="E24" s="20" t="s">
        <v>19</v>
      </c>
      <c r="F24" s="29" t="s">
        <v>338</v>
      </c>
      <c r="G24" s="234">
        <f>=COUNTIF(M24:M48,"=推荐")*9/(COUNTIF(M24:M48,"=推荐")*9+SUM(O24:O48))</f>
        <v>0.970059880239521</v>
      </c>
      <c r="H24" s="227">
        <f>=COUNTIF(M24:M30,"=推荐")*9/(COUNTIF(M24:M30,"=推荐")*9+SUM(O24:O30))</f>
        <v>0.9375</v>
      </c>
      <c r="I24" s="228">
        <f>=COUNTIF(M24:M26,"=推荐")*9/(COUNTIF(M24:M26,"=推荐")*9+SUM(O24:O26))</f>
        <v>1</v>
      </c>
      <c r="J24" s="23">
        <f>=COUNTIF(Q24:AH24,"=当前方案")+COUNTIF(Q24:AH24,"=存量维持")+COUNTIF(Q24:AH24,"=新技术试点")+COUNTIF(Q24:AH24,"=逐步淘汰")</f>
        <v>9</v>
      </c>
      <c r="K24" s="23">
        <f>=COUNTIF(Q24:AH24,"=未涉及")</f>
        <v>0</v>
      </c>
      <c r="L24" s="23" t="e">
        <f>=COUNTIF((Q24,S24,U24,W24,Y24,AA24,AC24,AE24,AG24),"")</f>
        <v>#VALUE!</v>
      </c>
      <c r="M24" s="22" t="s">
        <f>=IF(OR(E24="首选推荐"),"推荐",IF(OR(E24="新技术试点"),"中性","不推荐"))</f>
        <v>326</v>
      </c>
      <c r="N24" s="22">
        <f>=IF(M24="推荐",(J24+K24)/COUNTA(配置表!$G$3:$G$11),IF(M24="不推荐",1-P24,0))</f>
        <v>1</v>
      </c>
      <c r="O24" s="23">
        <f>=IF(M24="不推荐",J24,0)</f>
        <v>0</v>
      </c>
      <c r="P24" s="22">
        <f>=IF(M24="不推荐",J24/COUNTA(配置表!$G$3:$G$11),0)</f>
        <v>0</v>
      </c>
      <c r="Q24" s="214" t="s">
        <v>20</v>
      </c>
      <c r="R24" s="214" t="s">
        <v>21</v>
      </c>
      <c r="S24" s="214" t="s">
        <v>20</v>
      </c>
      <c r="T24" s="214" t="s">
        <v>21</v>
      </c>
      <c r="U24" s="214" t="s">
        <v>20</v>
      </c>
      <c r="V24" s="213" t="s">
        <v>21</v>
      </c>
      <c r="W24" s="214" t="s">
        <v>20</v>
      </c>
      <c r="X24" s="213" t="s">
        <v>21</v>
      </c>
      <c r="Y24" s="214" t="s">
        <v>20</v>
      </c>
      <c r="Z24" s="213" t="s">
        <v>21</v>
      </c>
      <c r="AA24" s="214" t="s">
        <v>20</v>
      </c>
      <c r="AB24" s="213" t="s">
        <v>21</v>
      </c>
      <c r="AC24" s="214" t="s">
        <v>20</v>
      </c>
      <c r="AD24" s="213" t="s">
        <v>21</v>
      </c>
      <c r="AE24" s="214" t="s">
        <v>20</v>
      </c>
      <c r="AF24" s="213" t="s">
        <v>21</v>
      </c>
      <c r="AG24" s="213" t="s">
        <v>20</v>
      </c>
      <c r="AH24" s="213" t="s">
        <v>21</v>
      </c>
    </row>
    <row r="25" spans="1:34" ht="27" customHeight="true">
      <c r="A25" s="42" t="s"/>
      <c r="B25" s="43" t="s"/>
      <c r="C25" s="38" t="s"/>
      <c r="D25" s="25" t="s">
        <v>58</v>
      </c>
      <c r="E25" s="44" t="s">
        <v>19</v>
      </c>
      <c r="F25" s="29" t="s">
        <v>339</v>
      </c>
      <c r="G25" s="42" t="s"/>
      <c r="H25" s="43" t="s"/>
      <c r="I25" s="38" t="s"/>
      <c r="J25" s="23">
        <f>=COUNTIF(Q25:AH25,"=当前方案")+COUNTIF(Q25:AH25,"=存量维持")+COUNTIF(Q25:AH25,"=新技术试点")+COUNTIF(Q25:AH25,"=逐步淘汰")</f>
        <v>3</v>
      </c>
      <c r="K25" s="23">
        <f>=COUNTIF(Q25:AH25,"=未涉及")</f>
        <v>6</v>
      </c>
      <c r="L25" s="23" t="e">
        <f>=COUNTIF((Q25,S25,U25,W25,Y25,AA25,AC25,AE25,AG25),"")</f>
        <v>#VALUE!</v>
      </c>
      <c r="M25" s="22" t="s">
        <f>=IF(OR(E25="首选推荐"),"推荐",IF(OR(E25="新技术试点"),"中性","不推荐"))</f>
        <v>326</v>
      </c>
      <c r="N25" s="22">
        <f>=IF(M25="推荐",(J25+K25)/COUNTA(配置表!$G$3:$G$11),IF(M25="不推荐",1-P25,0))</f>
        <v>1</v>
      </c>
      <c r="O25" s="23">
        <f>=IF(M25="不推荐",J25,0)</f>
        <v>0</v>
      </c>
      <c r="P25" s="22">
        <f>=IF(M25="不推荐",J25/COUNTA(配置表!$G$3:$G$11),0)</f>
        <v>0</v>
      </c>
      <c r="Q25" s="214" t="s">
        <v>20</v>
      </c>
      <c r="R25" s="214" t="s">
        <v>21</v>
      </c>
      <c r="S25" s="214" t="s">
        <v>20</v>
      </c>
      <c r="T25" s="213" t="s">
        <v>21</v>
      </c>
      <c r="U25" s="214" t="s">
        <v>23</v>
      </c>
      <c r="V25" s="213" t="s">
        <v>327</v>
      </c>
      <c r="W25" s="214" t="s">
        <v>23</v>
      </c>
      <c r="X25" s="213" t="s">
        <v>327</v>
      </c>
      <c r="Y25" s="214" t="s">
        <v>23</v>
      </c>
      <c r="Z25" s="213" t="s">
        <v>327</v>
      </c>
      <c r="AA25" s="229" t="s">
        <v>23</v>
      </c>
      <c r="AB25" s="213" t="s">
        <v>327</v>
      </c>
      <c r="AC25" s="214" t="s">
        <v>23</v>
      </c>
      <c r="AD25" s="213" t="s">
        <v>327</v>
      </c>
      <c r="AE25" s="214" t="s">
        <v>23</v>
      </c>
      <c r="AF25" s="213" t="s">
        <v>327</v>
      </c>
      <c r="AG25" s="213" t="s">
        <v>20</v>
      </c>
      <c r="AH25" s="213" t="s">
        <v>21</v>
      </c>
    </row>
    <row r="26" spans="1:34" ht="27" customHeight="true">
      <c r="A26" s="42" t="s"/>
      <c r="B26" s="43" t="s"/>
      <c r="C26" s="39" t="s"/>
      <c r="D26" s="25" t="s">
        <v>60</v>
      </c>
      <c r="E26" s="44" t="s">
        <v>19</v>
      </c>
      <c r="F26" s="29" t="s">
        <v>340</v>
      </c>
      <c r="G26" s="42" t="s"/>
      <c r="H26" s="43" t="s"/>
      <c r="I26" s="39" t="s"/>
      <c r="J26" s="23">
        <f>=COUNTIF(Q26:AH26,"=当前方案")+COUNTIF(Q26:AH26,"=存量维持")+COUNTIF(Q26:AH26,"=新技术试点")+COUNTIF(Q26:AH26,"=逐步淘汰")</f>
        <v>3</v>
      </c>
      <c r="K26" s="23">
        <f>=COUNTIF(Q26:AH26,"=未涉及")</f>
        <v>6</v>
      </c>
      <c r="L26" s="23" t="e">
        <f>=COUNTIF((Q26,S26,U26,W26,Y26,AA26,AC26,AE26,AG26),"")</f>
        <v>#VALUE!</v>
      </c>
      <c r="M26" s="22" t="s">
        <f>=IF(OR(E26="首选推荐"),"推荐",IF(OR(E26="新技术试点"),"中性","不推荐"))</f>
        <v>326</v>
      </c>
      <c r="N26" s="22">
        <f>=IF(M26="推荐",(J26+K26)/COUNTA(配置表!$G$3:$G$11),IF(M26="不推荐",1-P26,0))</f>
        <v>1</v>
      </c>
      <c r="O26" s="23">
        <f>=IF(M26="不推荐",J26,0)</f>
        <v>0</v>
      </c>
      <c r="P26" s="22">
        <f>=IF(M26="不推荐",J26/COUNTA(配置表!$G$3:$G$11),0)</f>
        <v>0</v>
      </c>
      <c r="Q26" s="214" t="s">
        <v>20</v>
      </c>
      <c r="R26" s="214" t="s">
        <v>21</v>
      </c>
      <c r="S26" s="214" t="s">
        <v>20</v>
      </c>
      <c r="T26" s="213" t="s">
        <v>21</v>
      </c>
      <c r="U26" s="215" t="s">
        <v>23</v>
      </c>
      <c r="V26" s="213" t="s">
        <v>327</v>
      </c>
      <c r="W26" s="229" t="s">
        <v>23</v>
      </c>
      <c r="X26" s="213" t="s">
        <v>327</v>
      </c>
      <c r="Y26" s="214" t="s">
        <v>23</v>
      </c>
      <c r="Z26" s="215" t="s">
        <v>327</v>
      </c>
      <c r="AA26" s="229" t="s">
        <v>23</v>
      </c>
      <c r="AB26" s="213" t="s">
        <v>327</v>
      </c>
      <c r="AC26" s="215" t="s">
        <v>23</v>
      </c>
      <c r="AD26" s="213" t="s">
        <v>327</v>
      </c>
      <c r="AE26" s="214" t="s">
        <v>23</v>
      </c>
      <c r="AF26" s="213" t="s">
        <v>327</v>
      </c>
      <c r="AG26" s="213" t="s">
        <v>20</v>
      </c>
      <c r="AH26" s="213" t="s">
        <v>21</v>
      </c>
    </row>
    <row r="27" spans="1:34" ht="27" customHeight="true">
      <c r="A27" s="42" t="s"/>
      <c r="B27" s="38" t="s"/>
      <c r="C27" s="46" t="s">
        <v>615</v>
      </c>
      <c r="D27" s="25" t="s">
        <v>62</v>
      </c>
      <c r="E27" s="20" t="s">
        <v>19</v>
      </c>
      <c r="F27" s="29" t="s">
        <v>341</v>
      </c>
      <c r="G27" s="42" t="s"/>
      <c r="H27" s="38" t="s"/>
      <c r="I27" s="235">
        <f>=COUNTIF(M27:M30,"=推荐")*9/(COUNTIF(M27:M30,"=推荐")*9+SUM(O27:O30))</f>
        <v>0.857142857142857</v>
      </c>
      <c r="J27" s="23">
        <f>=COUNTIF(Q27:AH27,"=当前方案")+COUNTIF(Q27:AH27,"=存量维持")+COUNTIF(Q27:AH27,"=新技术试点")+COUNTIF(Q27:AH27,"=逐步淘汰")</f>
        <v>9</v>
      </c>
      <c r="K27" s="23">
        <f>=COUNTIF(Q27:AH27,"=未涉及")</f>
        <v>0</v>
      </c>
      <c r="L27" s="23" t="e">
        <f>=COUNTIF((Q27,S27,U27,W27,Y27,AA27,AC27,AE27,AG27),"")</f>
        <v>#VALUE!</v>
      </c>
      <c r="M27" s="22" t="s">
        <f>=IF(OR(E27="首选推荐"),"推荐",IF(OR(E27="新技术试点"),"中性","不推荐"))</f>
        <v>326</v>
      </c>
      <c r="N27" s="22">
        <f>=IF(M27="推荐",(J27+K27)/COUNTA(配置表!$G$3:$G$11),IF(M27="不推荐",1-P27,0))</f>
        <v>1</v>
      </c>
      <c r="O27" s="23">
        <f>=IF(M27="不推荐",J27,0)</f>
        <v>0</v>
      </c>
      <c r="P27" s="22">
        <f>=IF(M27="不推荐",J27/COUNTA(配置表!$G$3:$G$11),0)</f>
        <v>0</v>
      </c>
      <c r="Q27" s="213" t="s">
        <v>20</v>
      </c>
      <c r="R27" s="214" t="s">
        <v>21</v>
      </c>
      <c r="S27" s="213" t="s">
        <v>20</v>
      </c>
      <c r="T27" s="214" t="s">
        <v>21</v>
      </c>
      <c r="U27" s="213" t="s">
        <v>20</v>
      </c>
      <c r="V27" s="213" t="s">
        <v>21</v>
      </c>
      <c r="W27" s="213" t="s">
        <v>20</v>
      </c>
      <c r="X27" s="213" t="s">
        <v>21</v>
      </c>
      <c r="Y27" s="213" t="s">
        <v>20</v>
      </c>
      <c r="Z27" s="213" t="s">
        <v>21</v>
      </c>
      <c r="AA27" s="214" t="s">
        <v>20</v>
      </c>
      <c r="AB27" s="213" t="s">
        <v>21</v>
      </c>
      <c r="AC27" s="213" t="s">
        <v>20</v>
      </c>
      <c r="AD27" s="213" t="s">
        <v>21</v>
      </c>
      <c r="AE27" s="213" t="s">
        <v>20</v>
      </c>
      <c r="AF27" s="213" t="s">
        <v>21</v>
      </c>
      <c r="AG27" s="213" t="s">
        <v>20</v>
      </c>
      <c r="AH27" s="213" t="s">
        <v>21</v>
      </c>
    </row>
    <row r="28" spans="1:34" ht="27" customHeight="true">
      <c r="A28" s="42" t="s"/>
      <c r="B28" s="38" t="s"/>
      <c r="C28" s="38" t="s"/>
      <c r="D28" s="25" t="s">
        <v>64</v>
      </c>
      <c r="E28" s="20" t="s">
        <v>19</v>
      </c>
      <c r="F28" s="29" t="s">
        <v>342</v>
      </c>
      <c r="G28" s="42" t="s"/>
      <c r="H28" s="38" t="s"/>
      <c r="I28" s="38" t="s"/>
      <c r="J28" s="23">
        <f>=COUNTIF(Q28:AH28,"=当前方案")+COUNTIF(Q28:AH28,"=存量维持")+COUNTIF(Q28:AH28,"=新技术试点")+COUNTIF(Q28:AH28,"=逐步淘汰")</f>
        <v>3</v>
      </c>
      <c r="K28" s="23">
        <f>=COUNTIF(Q28:AH28,"=未涉及")</f>
        <v>6</v>
      </c>
      <c r="L28" s="23" t="e">
        <f>=COUNTIF((Q28,S28,U28,W28,Y28,AA28,AC28,AE28,AG28),"")</f>
        <v>#VALUE!</v>
      </c>
      <c r="M28" s="22" t="s">
        <f>=IF(OR(E28="首选推荐"),"推荐",IF(OR(E28="新技术试点"),"中性","不推荐"))</f>
        <v>326</v>
      </c>
      <c r="N28" s="22">
        <f>=IF(M28="推荐",(J28+K28)/COUNTA(配置表!$G$3:$G$11),IF(M28="不推荐",1-P28,0))</f>
        <v>1</v>
      </c>
      <c r="O28" s="23">
        <f>=IF(M28="不推荐",J28,0)</f>
        <v>0</v>
      </c>
      <c r="P28" s="22">
        <f>=IF(M28="不推荐",J28/COUNTA(配置表!$G$3:$G$11),0)</f>
        <v>0</v>
      </c>
      <c r="Q28" s="213" t="s">
        <v>20</v>
      </c>
      <c r="R28" s="214" t="s">
        <v>21</v>
      </c>
      <c r="S28" s="213" t="s">
        <v>20</v>
      </c>
      <c r="T28" s="214" t="s">
        <v>21</v>
      </c>
      <c r="U28" s="213" t="s">
        <v>23</v>
      </c>
      <c r="V28" s="213" t="s">
        <v>327</v>
      </c>
      <c r="W28" s="213" t="s">
        <v>23</v>
      </c>
      <c r="X28" s="213" t="s">
        <v>327</v>
      </c>
      <c r="Y28" s="213" t="s">
        <v>20</v>
      </c>
      <c r="Z28" s="213" t="s">
        <v>21</v>
      </c>
      <c r="AA28" s="229" t="s">
        <v>23</v>
      </c>
      <c r="AB28" s="213" t="s">
        <v>327</v>
      </c>
      <c r="AC28" s="213" t="s">
        <v>23</v>
      </c>
      <c r="AD28" s="213" t="s">
        <v>327</v>
      </c>
      <c r="AE28" s="213" t="s">
        <v>23</v>
      </c>
      <c r="AF28" s="213" t="s">
        <v>327</v>
      </c>
      <c r="AG28" s="213" t="s">
        <v>23</v>
      </c>
      <c r="AH28" s="213" t="s">
        <v>329</v>
      </c>
    </row>
    <row r="29" spans="1:34" ht="41" customHeight="true">
      <c r="A29" s="42" t="s"/>
      <c r="B29" s="38" t="s"/>
      <c r="C29" s="38" t="s"/>
      <c r="D29" s="25" t="s">
        <v>66</v>
      </c>
      <c r="E29" s="20" t="s">
        <v>29</v>
      </c>
      <c r="F29" s="29" t="s">
        <v>67</v>
      </c>
      <c r="G29" s="42" t="s"/>
      <c r="H29" s="38" t="s"/>
      <c r="I29" s="38" t="s"/>
      <c r="J29" s="23">
        <f>=COUNTIF(Q29:AH29,"=当前方案")+COUNTIF(Q29:AH29,"=存量维持")+COUNTIF(Q29:AH29,"=新技术试点")+COUNTIF(Q29:AH29,"=逐步淘汰")</f>
        <v>2</v>
      </c>
      <c r="K29" s="23">
        <f>=COUNTIF(Q29:AH29,"=未涉及")</f>
        <v>7</v>
      </c>
      <c r="L29" s="23" t="e">
        <f>=COUNTIF((Q29,S29,U29,W29,Y29,AA29,AC29,AE29,AG29),"")</f>
        <v>#VALUE!</v>
      </c>
      <c r="M29" s="22" t="s">
        <f>=IF(OR(E29="首选推荐"),"推荐",IF(OR(E29="新技术试点"),"中性","不推荐"))</f>
        <v>328</v>
      </c>
      <c r="N29" s="22">
        <f>=IF(M29="推荐",(J29+K29)/COUNTA(配置表!$G$3:$G$11),IF(M29="不推荐",1-P29,0))</f>
        <v>0</v>
      </c>
      <c r="O29" s="23">
        <f>=IF(M29="不推荐",J29,0)</f>
        <v>0</v>
      </c>
      <c r="P29" s="22">
        <f>=IF(M29="不推荐",J29/COUNTA(配置表!$G$3:$G$11),0)</f>
        <v>0</v>
      </c>
      <c r="Q29" s="213" t="s">
        <v>23</v>
      </c>
      <c r="R29" s="213" t="s">
        <v>327</v>
      </c>
      <c r="S29" s="213" t="s">
        <v>23</v>
      </c>
      <c r="T29" s="213" t="s">
        <v>329</v>
      </c>
      <c r="U29" s="213" t="s">
        <v>23</v>
      </c>
      <c r="V29" s="213" t="s">
        <v>327</v>
      </c>
      <c r="W29" s="229" t="s">
        <v>23</v>
      </c>
      <c r="X29" s="213" t="s">
        <v>327</v>
      </c>
      <c r="Y29" s="213" t="s">
        <v>23</v>
      </c>
      <c r="Z29" s="213" t="s">
        <v>327</v>
      </c>
      <c r="AA29" s="229" t="s">
        <v>23</v>
      </c>
      <c r="AB29" s="213" t="s">
        <v>327</v>
      </c>
      <c r="AC29" s="213" t="s">
        <v>29</v>
      </c>
      <c r="AD29" s="213" t="s">
        <v>329</v>
      </c>
      <c r="AE29" s="213" t="s">
        <v>20</v>
      </c>
      <c r="AF29" s="213" t="s">
        <v>21</v>
      </c>
      <c r="AG29" s="213" t="s">
        <v>23</v>
      </c>
      <c r="AH29" s="213" t="s">
        <v>329</v>
      </c>
    </row>
    <row r="30" spans="1:34" ht="27" customHeight="true">
      <c r="A30" s="42" t="s"/>
      <c r="B30" s="39" t="s"/>
      <c r="C30" s="39" t="s"/>
      <c r="D30" s="25" t="s">
        <v>68</v>
      </c>
      <c r="E30" s="47" t="s">
        <v>69</v>
      </c>
      <c r="F30" s="21" t="s"/>
      <c r="G30" s="42" t="s"/>
      <c r="H30" s="39" t="s"/>
      <c r="I30" s="39" t="s"/>
      <c r="J30" s="23">
        <f>=COUNTIF(Q30:AH30,"=当前方案")+COUNTIF(Q30:AH30,"=存量维持")+COUNTIF(Q30:AH30,"=新技术试点")+COUNTIF(Q30:AH30,"=逐步淘汰")</f>
        <v>3</v>
      </c>
      <c r="K30" s="23">
        <f>=COUNTIF(Q30:AH30,"=未涉及")</f>
        <v>5</v>
      </c>
      <c r="L30" s="23" t="e">
        <f>=COUNTIF((Q30,S30,U30,W30,Y30,AA30,AC30,AE30,AG30),"")</f>
        <v>#VALUE!</v>
      </c>
      <c r="M30" s="22" t="s">
        <f>=IF(OR(E30="首选推荐"),"推荐",IF(OR(E30="新技术试点"),"中性","不推荐"))</f>
        <v>331</v>
      </c>
      <c r="N30" s="22">
        <f>=IF(M30="推荐",(J30+K30)/COUNTA(配置表!$G$3:$G$11),IF(M30="不推荐",1-P30,0))</f>
        <v>0.666666666666667</v>
      </c>
      <c r="O30" s="23">
        <f>=IF(M30="不推荐",J30,0)</f>
        <v>3</v>
      </c>
      <c r="P30" s="22">
        <f>=IF(M30="不推荐",J30/COUNTA(配置表!$G$3:$G$11),0)</f>
        <v>0.333333333333333</v>
      </c>
      <c r="Q30" s="213" t="s">
        <v>25</v>
      </c>
      <c r="R30" s="215" t="s">
        <v>21</v>
      </c>
      <c r="S30" s="213" t="s">
        <v>25</v>
      </c>
      <c r="T30" s="215" t="s">
        <v>21</v>
      </c>
      <c r="U30" s="213" t="s">
        <v>343</v>
      </c>
      <c r="V30" s="213" t="s">
        <v>21</v>
      </c>
      <c r="W30" s="229" t="s">
        <v>23</v>
      </c>
      <c r="X30" s="213" t="s">
        <v>327</v>
      </c>
      <c r="Y30" s="213" t="s">
        <v>23</v>
      </c>
      <c r="Z30" s="213" t="s">
        <v>327</v>
      </c>
      <c r="AA30" s="229" t="s">
        <v>23</v>
      </c>
      <c r="AB30" s="213" t="s">
        <v>327</v>
      </c>
      <c r="AC30" s="213" t="s">
        <v>25</v>
      </c>
      <c r="AD30" s="213" t="s">
        <v>344</v>
      </c>
      <c r="AE30" s="213" t="s">
        <v>23</v>
      </c>
      <c r="AF30" s="213" t="s">
        <v>327</v>
      </c>
      <c r="AG30" s="213" t="s">
        <v>23</v>
      </c>
      <c r="AH30" s="213" t="s">
        <v>344</v>
      </c>
    </row>
    <row r="31" spans="1:34" ht="27" customHeight="true">
      <c r="A31" s="42" t="s"/>
      <c r="B31" s="49" t="s">
        <v>616</v>
      </c>
      <c r="C31" s="50" t="s">
        <v>617</v>
      </c>
      <c r="D31" s="25" t="s">
        <v>70</v>
      </c>
      <c r="E31" s="20" t="s">
        <v>19</v>
      </c>
      <c r="F31" s="29" t="s">
        <v>345</v>
      </c>
      <c r="G31" s="42" t="s"/>
      <c r="H31" s="236">
        <f>=COUNTIF(M31:M34,"=推荐")*9/(COUNTIF(M31:M34,"=推荐")*9+SUM(O31:O34))</f>
        <v>1</v>
      </c>
      <c r="I31" s="219">
        <f>=COUNTIF(M31:M33,"=推荐")*9/(COUNTIF(M31:M33,"=推荐")*9+SUM(O31:O33))</f>
        <v>1</v>
      </c>
      <c r="J31" s="23">
        <f>=COUNTIF(Q31:AH31,"=当前方案")+COUNTIF(Q31:AH31,"=存量维持")+COUNTIF(Q31:AH31,"=新技术试点")+COUNTIF(Q31:AH31,"=逐步淘汰")</f>
        <v>6</v>
      </c>
      <c r="K31" s="23">
        <f>=COUNTIF(Q31:AH31,"=未涉及")</f>
        <v>3</v>
      </c>
      <c r="L31" s="23" t="e">
        <f>=COUNTIF((Q31,S31,U31,W31,Y31,AA31,AC31,AE31,AG31),"")</f>
        <v>#VALUE!</v>
      </c>
      <c r="M31" s="22" t="s">
        <f>=IF(OR(E31="首选推荐"),"推荐",IF(OR(E31="新技术试点"),"中性","不推荐"))</f>
        <v>326</v>
      </c>
      <c r="N31" s="22">
        <f>=IF(M31="推荐",(J31+K31)/COUNTA(配置表!$G$3:$G$11),IF(M31="不推荐",1-P31,0))</f>
        <v>1</v>
      </c>
      <c r="O31" s="23">
        <f>=IF(M31="不推荐",J31,0)</f>
        <v>0</v>
      </c>
      <c r="P31" s="22">
        <f>=IF(M31="不推荐",J31/COUNTA(配置表!$G$3:$G$11),0)</f>
        <v>0</v>
      </c>
      <c r="Q31" s="213" t="s">
        <v>23</v>
      </c>
      <c r="R31" s="213" t="s">
        <v>327</v>
      </c>
      <c r="S31" s="213" t="s">
        <v>20</v>
      </c>
      <c r="T31" s="213" t="s">
        <v>21</v>
      </c>
      <c r="U31" s="213" t="s">
        <v>20</v>
      </c>
      <c r="V31" s="213" t="s">
        <v>21</v>
      </c>
      <c r="W31" s="213" t="s">
        <v>20</v>
      </c>
      <c r="X31" s="213" t="s">
        <v>21</v>
      </c>
      <c r="Y31" s="213" t="s">
        <v>20</v>
      </c>
      <c r="Z31" s="213" t="s">
        <v>21</v>
      </c>
      <c r="AA31" s="213" t="s">
        <v>23</v>
      </c>
      <c r="AB31" s="213" t="s">
        <v>329</v>
      </c>
      <c r="AC31" s="213" t="s">
        <v>20</v>
      </c>
      <c r="AD31" s="213" t="s">
        <v>21</v>
      </c>
      <c r="AE31" s="213" t="s">
        <v>20</v>
      </c>
      <c r="AF31" s="213" t="s">
        <v>21</v>
      </c>
      <c r="AG31" s="213" t="s">
        <v>23</v>
      </c>
      <c r="AH31" s="213" t="s">
        <v>329</v>
      </c>
    </row>
    <row r="32" spans="1:34" ht="27" customHeight="true">
      <c r="A32" s="42" t="s"/>
      <c r="B32" s="19" t="s"/>
      <c r="C32" s="4" t="s"/>
      <c r="D32" s="25" t="s">
        <v>71</v>
      </c>
      <c r="E32" s="52" t="s">
        <v>19</v>
      </c>
      <c r="F32" s="29" t="s">
        <v>345</v>
      </c>
      <c r="G32" s="42" t="s"/>
      <c r="H32" s="19" t="s"/>
      <c r="I32" s="4" t="s"/>
      <c r="J32" s="23">
        <f>=COUNTIF(Q32:AH32,"=当前方案")+COUNTIF(Q32:AH32,"=存量维持")+COUNTIF(Q32:AH32,"=新技术试点")+COUNTIF(Q32:AH32,"=逐步淘汰")</f>
        <v>6</v>
      </c>
      <c r="K32" s="23">
        <f>=COUNTIF(Q32:AH32,"=未涉及")</f>
        <v>3</v>
      </c>
      <c r="L32" s="23" t="e">
        <f>=COUNTIF((Q32,S32,U32,W32,Y32,AA32,AC32,AE32,AG32),"")</f>
        <v>#VALUE!</v>
      </c>
      <c r="M32" s="22" t="s">
        <f>=IF(OR(E32="首选推荐"),"推荐",IF(OR(E32="新技术试点"),"中性","不推荐"))</f>
        <v>326</v>
      </c>
      <c r="N32" s="22">
        <f>=IF(M32="推荐",(J32+K32)/COUNTA(配置表!$G$3:$G$11),IF(M32="不推荐",1-P32,0))</f>
        <v>1</v>
      </c>
      <c r="O32" s="23">
        <f>=IF(M32="不推荐",J32,0)</f>
        <v>0</v>
      </c>
      <c r="P32" s="22">
        <f>=IF(M32="不推荐",J32/COUNTA(配置表!$G$3:$G$11),0)</f>
        <v>0</v>
      </c>
      <c r="Q32" s="213" t="s">
        <v>20</v>
      </c>
      <c r="R32" s="213" t="s">
        <v>21</v>
      </c>
      <c r="S32" s="213" t="s">
        <v>23</v>
      </c>
      <c r="T32" s="213" t="s">
        <v>327</v>
      </c>
      <c r="U32" s="213" t="s">
        <v>20</v>
      </c>
      <c r="V32" s="213" t="s">
        <v>21</v>
      </c>
      <c r="W32" s="213" t="s">
        <v>23</v>
      </c>
      <c r="X32" s="213" t="s">
        <v>329</v>
      </c>
      <c r="Y32" s="213" t="s">
        <v>20</v>
      </c>
      <c r="Z32" s="213" t="s">
        <v>21</v>
      </c>
      <c r="AA32" s="213" t="s">
        <v>23</v>
      </c>
      <c r="AB32" s="213" t="s">
        <v>327</v>
      </c>
      <c r="AC32" s="213" t="s">
        <v>20</v>
      </c>
      <c r="AD32" s="213" t="s">
        <v>21</v>
      </c>
      <c r="AE32" s="213" t="s">
        <v>25</v>
      </c>
      <c r="AF32" s="213" t="s">
        <v>330</v>
      </c>
      <c r="AG32" s="213" t="s">
        <v>20</v>
      </c>
      <c r="AH32" s="213" t="s">
        <v>21</v>
      </c>
    </row>
    <row r="33" spans="1:34" ht="27" customHeight="true">
      <c r="A33" s="42" t="s"/>
      <c r="B33" s="19" t="s"/>
      <c r="C33" s="4" t="s"/>
      <c r="D33" s="25" t="s">
        <v>73</v>
      </c>
      <c r="E33" s="47" t="s">
        <v>19</v>
      </c>
      <c r="F33" s="29" t="s">
        <v>346</v>
      </c>
      <c r="G33" s="42" t="s"/>
      <c r="H33" s="19" t="s"/>
      <c r="I33" s="4" t="s"/>
      <c r="J33" s="23">
        <f>=COUNTIF(Q33:AH33,"=当前方案")+COUNTIF(Q33:AH33,"=存量维持")+COUNTIF(Q33:AH33,"=新技术试点")+COUNTIF(Q33:AH33,"=逐步淘汰")</f>
        <v>9</v>
      </c>
      <c r="K33" s="23">
        <f>=COUNTIF(Q33:AH33,"=未涉及")</f>
        <v>0</v>
      </c>
      <c r="L33" s="23" t="e">
        <f>=COUNTIF((Q33,S33,U33,W33,Y33,AA33,AC33,AE33,AG33),"")</f>
        <v>#VALUE!</v>
      </c>
      <c r="M33" s="22" t="s">
        <f>=IF(OR(E33="首选推荐"),"推荐",IF(OR(E33="新技术试点"),"中性","不推荐"))</f>
        <v>326</v>
      </c>
      <c r="N33" s="22">
        <f>=IF(M33="推荐",(J33+K33)/COUNTA(配置表!$G$3:$G$11),IF(M33="不推荐",1-P33,0))</f>
        <v>1</v>
      </c>
      <c r="O33" s="23">
        <f>=IF(M33="不推荐",J33,0)</f>
        <v>0</v>
      </c>
      <c r="P33" s="22">
        <f>=IF(M33="不推荐",J33/COUNTA(配置表!$G$3:$G$11),0)</f>
        <v>0</v>
      </c>
      <c r="Q33" s="213" t="s">
        <v>20</v>
      </c>
      <c r="R33" s="213" t="s">
        <v>21</v>
      </c>
      <c r="S33" s="213" t="s">
        <v>20</v>
      </c>
      <c r="T33" s="213" t="s">
        <v>21</v>
      </c>
      <c r="U33" s="213" t="s">
        <v>20</v>
      </c>
      <c r="V33" s="213" t="s">
        <v>21</v>
      </c>
      <c r="W33" s="213" t="s">
        <v>20</v>
      </c>
      <c r="X33" s="213" t="s">
        <v>21</v>
      </c>
      <c r="Y33" s="213" t="s">
        <v>20</v>
      </c>
      <c r="Z33" s="213" t="s">
        <v>21</v>
      </c>
      <c r="AA33" s="213" t="s">
        <v>20</v>
      </c>
      <c r="AB33" s="213" t="s">
        <v>21</v>
      </c>
      <c r="AC33" s="213" t="s">
        <v>20</v>
      </c>
      <c r="AD33" s="213" t="s">
        <v>21</v>
      </c>
      <c r="AE33" s="213" t="s">
        <v>25</v>
      </c>
      <c r="AF33" s="213" t="s">
        <v>21</v>
      </c>
      <c r="AG33" s="213" t="s">
        <v>20</v>
      </c>
      <c r="AH33" s="213" t="s">
        <v>21</v>
      </c>
    </row>
    <row r="34" spans="1:34" ht="27" customHeight="true">
      <c r="A34" s="42" t="s"/>
      <c r="B34" s="4" t="s"/>
      <c r="C34" s="31" t="s">
        <v>78</v>
      </c>
      <c r="D34" s="25" t="s">
        <v>79</v>
      </c>
      <c r="E34" s="20" t="s">
        <v>19</v>
      </c>
      <c r="F34" s="29" t="s">
        <v>347</v>
      </c>
      <c r="G34" s="42" t="s"/>
      <c r="H34" s="4" t="s"/>
      <c r="I34" s="237">
        <f>=COUNTIF(M34,"=推荐")*9/(COUNTIF(M34,"=推荐")*9+SUM(O34))</f>
        <v>1</v>
      </c>
      <c r="J34" s="23">
        <f>=COUNTIF(Q34:AH34,"=当前方案")+COUNTIF(Q34:AH34,"=存量维持")+COUNTIF(Q34:AH34,"=新技术试点")+COUNTIF(Q34:AH34,"=逐步淘汰")</f>
        <v>8</v>
      </c>
      <c r="K34" s="23">
        <f>=COUNTIF(Q34:AH34,"=未涉及")</f>
        <v>1</v>
      </c>
      <c r="L34" s="23" t="e">
        <f>=COUNTIF((Q34,S34,U34,W34,Y34,AA34,AC34,AE34,AG34),"")</f>
        <v>#VALUE!</v>
      </c>
      <c r="M34" s="22" t="s">
        <f>=IF(OR(E34="首选推荐"),"推荐",IF(OR(E34="新技术试点"),"中性","不推荐"))</f>
        <v>326</v>
      </c>
      <c r="N34" s="22">
        <f>=IF(M34="推荐",(J34+K34)/COUNTA(配置表!$G$3:$G$11),IF(M34="不推荐",1-P34,0))</f>
        <v>1</v>
      </c>
      <c r="O34" s="23">
        <f>=IF(M34="不推荐",J34,0)</f>
        <v>0</v>
      </c>
      <c r="P34" s="22">
        <f>=IF(M34="不推荐",J34/COUNTA(配置表!$G$3:$G$11),0)</f>
        <v>0</v>
      </c>
      <c r="Q34" s="213" t="s">
        <v>20</v>
      </c>
      <c r="R34" s="213" t="s">
        <v>21</v>
      </c>
      <c r="S34" s="213" t="s">
        <v>20</v>
      </c>
      <c r="T34" s="213" t="s">
        <v>21</v>
      </c>
      <c r="U34" s="213" t="s">
        <v>29</v>
      </c>
      <c r="V34" s="213" t="s">
        <v>329</v>
      </c>
      <c r="W34" s="213" t="s">
        <v>20</v>
      </c>
      <c r="X34" s="213" t="s">
        <v>21</v>
      </c>
      <c r="Y34" s="213" t="s">
        <v>29</v>
      </c>
      <c r="Z34" s="213" t="s">
        <v>329</v>
      </c>
      <c r="AA34" s="213" t="s">
        <v>29</v>
      </c>
      <c r="AB34" s="213" t="s">
        <v>329</v>
      </c>
      <c r="AC34" s="213" t="s">
        <v>25</v>
      </c>
      <c r="AD34" s="215" t="s">
        <v>329</v>
      </c>
      <c r="AE34" s="213" t="s">
        <v>20</v>
      </c>
      <c r="AF34" s="213" t="s">
        <v>21</v>
      </c>
      <c r="AG34" s="213" t="s">
        <v>23</v>
      </c>
      <c r="AH34" s="213" t="s">
        <v>329</v>
      </c>
    </row>
    <row r="35" spans="1:34" ht="27" customHeight="true">
      <c r="A35" s="42" t="s"/>
      <c r="B35" s="17" t="s">
        <v>348</v>
      </c>
      <c r="C35" s="31" t="s">
        <v>82</v>
      </c>
      <c r="D35" s="59" t="s">
        <v>83</v>
      </c>
      <c r="E35" s="20" t="s">
        <v>19</v>
      </c>
      <c r="F35" s="29" t="s">
        <v>349</v>
      </c>
      <c r="G35" s="42" t="s"/>
      <c r="H35" s="211">
        <f>=COUNTIF(M35:M42,"=推荐")*9/(COUNTIF(M35:M42,"=推荐")*9+SUM(O35:O42))</f>
        <v>1</v>
      </c>
      <c r="I35" s="237">
        <f>=COUNTIF(M35,"=推荐")*9/(COUNTIF(M35,"=推荐")*9+SUM(O35))</f>
        <v>1</v>
      </c>
      <c r="J35" s="23">
        <f>=COUNTIF(Q35:AH35,"=当前方案")+COUNTIF(Q35:AH35,"=存量维持")+COUNTIF(Q35:AH35,"=新技术试点")+COUNTIF(Q35:AH35,"=逐步淘汰")</f>
        <v>5</v>
      </c>
      <c r="K35" s="23">
        <f>=COUNTIF(Q35:AH35,"=未涉及")</f>
        <v>4</v>
      </c>
      <c r="L35" s="23" t="e">
        <f>=COUNTIF((Q35,S35,U35,W35,Y35,AA35,AC35,AE35,AG35),"")</f>
        <v>#VALUE!</v>
      </c>
      <c r="M35" s="22" t="s">
        <f>=IF(OR(E35="首选推荐"),"推荐",IF(OR(E35="新技术试点"),"中性","不推荐"))</f>
        <v>326</v>
      </c>
      <c r="N35" s="22">
        <f>=IF(M35="推荐",(J35+K35)/COUNTA(配置表!$G$3:$G$11),IF(M35="不推荐",1-P35,0))</f>
        <v>1</v>
      </c>
      <c r="O35" s="23">
        <f>=IF(M35="不推荐",J35,0)</f>
        <v>0</v>
      </c>
      <c r="P35" s="22">
        <f>=IF(M35="不推荐",J35/COUNTA(配置表!$G$3:$G$11),0)</f>
        <v>0</v>
      </c>
      <c r="Q35" s="213" t="s">
        <v>20</v>
      </c>
      <c r="R35" s="214" t="s">
        <v>21</v>
      </c>
      <c r="S35" s="213" t="s">
        <v>23</v>
      </c>
      <c r="T35" s="213" t="s">
        <v>329</v>
      </c>
      <c r="U35" s="213" t="s">
        <v>20</v>
      </c>
      <c r="V35" s="213" t="s">
        <v>21</v>
      </c>
      <c r="W35" s="213" t="s">
        <v>20</v>
      </c>
      <c r="X35" s="213" t="s">
        <v>21</v>
      </c>
      <c r="Y35" s="213" t="s">
        <v>23</v>
      </c>
      <c r="Z35" s="213" t="s">
        <v>329</v>
      </c>
      <c r="AA35" s="213" t="s">
        <v>23</v>
      </c>
      <c r="AB35" s="213" t="s">
        <v>329</v>
      </c>
      <c r="AC35" s="213" t="s">
        <v>20</v>
      </c>
      <c r="AD35" s="213" t="s">
        <v>21</v>
      </c>
      <c r="AE35" s="213" t="s">
        <v>20</v>
      </c>
      <c r="AF35" s="213" t="s">
        <v>21</v>
      </c>
      <c r="AG35" s="213" t="s">
        <v>23</v>
      </c>
      <c r="AH35" s="213" t="s">
        <v>329</v>
      </c>
    </row>
    <row r="36" spans="1:34" ht="36" customHeight="true">
      <c r="A36" s="238" t="s"/>
      <c r="B36" s="239" t="s"/>
      <c r="C36" s="240" t="s">
        <v>85</v>
      </c>
      <c r="D36" s="241" t="s">
        <v>350</v>
      </c>
      <c r="E36" s="242" t="s">
        <v>29</v>
      </c>
      <c r="F36" s="243" t="s"/>
      <c r="G36" s="244" t="s"/>
      <c r="H36" s="245" t="s"/>
      <c r="I36" s="246" t="s"/>
      <c r="J36" s="247" t="s"/>
      <c r="K36" s="247" t="s"/>
      <c r="L36" s="247" t="s"/>
      <c r="M36" s="248" t="s"/>
      <c r="N36" s="248" t="s"/>
      <c r="O36" s="247" t="s"/>
      <c r="P36" s="248" t="s"/>
      <c r="Q36" s="249" t="s"/>
      <c r="R36" s="249" t="s"/>
      <c r="S36" s="249" t="s"/>
      <c r="T36" s="249" t="s"/>
      <c r="U36" s="249" t="s"/>
      <c r="V36" s="249" t="s"/>
      <c r="W36" s="250" t="s"/>
      <c r="X36" s="249" t="s"/>
      <c r="Y36" s="249" t="s"/>
      <c r="Z36" s="249" t="s"/>
      <c r="AA36" s="249" t="s"/>
      <c r="AB36" s="249" t="s"/>
      <c r="AC36" s="249" t="s"/>
      <c r="AD36" s="249" t="s"/>
      <c r="AE36" s="249" t="s"/>
      <c r="AF36" s="249" t="s"/>
      <c r="AG36" s="249" t="s"/>
      <c r="AH36" s="249" t="s"/>
    </row>
    <row r="37" spans="1:34" ht="36" customHeight="true">
      <c r="A37" s="42" t="s"/>
      <c r="B37" s="95" t="s"/>
      <c r="C37" s="4" t="s"/>
      <c r="D37" s="200" t="s">
        <v>86</v>
      </c>
      <c r="E37" s="20" t="s">
        <v>29</v>
      </c>
      <c r="F37" s="29" t="s">
        <v>351</v>
      </c>
      <c r="G37" s="42" t="s"/>
      <c r="H37" s="4" t="s"/>
      <c r="I37" s="230">
        <v>0</v>
      </c>
      <c r="J37" s="23">
        <f>=COUNTIF(Q37:AH37,"=当前方案")+COUNTIF(Q37:AH37,"=存量维持")+COUNTIF(Q37:AH37,"=新技术试点")+COUNTIF(Q37:AH37,"=逐步淘汰")</f>
        <v>1</v>
      </c>
      <c r="K37" s="23">
        <f>=COUNTIF(Q37:AH37,"=未涉及")</f>
        <v>8</v>
      </c>
      <c r="L37" s="23" t="e">
        <f>=COUNTIF((Q37,S37,U37,W37,Y37,AA37,AC37,AE37,AG37),"")</f>
        <v>#VALUE!</v>
      </c>
      <c r="M37" s="22" t="s">
        <f>=IF(OR(E37="首选推荐"),"推荐",IF(OR(E37="新技术试点"),"中性","不推荐"))</f>
        <v>328</v>
      </c>
      <c r="N37" s="22">
        <f>=IF(M37="推荐",(J37+K37)/COUNTA(配置表!$G$3:$G$11),IF(M37="不推荐",1-P37,0))</f>
        <v>0</v>
      </c>
      <c r="O37" s="23">
        <f>=IF(M37="不推荐",J37,0)</f>
        <v>0</v>
      </c>
      <c r="P37" s="22">
        <f>=IF(M37="不推荐",J37/COUNTA(配置表!$G$3:$G$11),0)</f>
        <v>0</v>
      </c>
      <c r="Q37" s="214" t="s">
        <v>20</v>
      </c>
      <c r="R37" s="214" t="s">
        <v>21</v>
      </c>
      <c r="S37" s="213" t="s">
        <v>23</v>
      </c>
      <c r="T37" s="213" t="s">
        <v>329</v>
      </c>
      <c r="U37" s="214" t="s">
        <v>23</v>
      </c>
      <c r="V37" s="213" t="s">
        <v>327</v>
      </c>
      <c r="W37" s="229" t="s">
        <v>23</v>
      </c>
      <c r="X37" s="213" t="s">
        <v>327</v>
      </c>
      <c r="Y37" s="214" t="s">
        <v>23</v>
      </c>
      <c r="Z37" s="213" t="s">
        <v>327</v>
      </c>
      <c r="AA37" s="213" t="s">
        <v>23</v>
      </c>
      <c r="AB37" s="213" t="s">
        <v>329</v>
      </c>
      <c r="AC37" s="214" t="s">
        <v>23</v>
      </c>
      <c r="AD37" s="213" t="s">
        <v>327</v>
      </c>
      <c r="AE37" s="214" t="s">
        <v>23</v>
      </c>
      <c r="AF37" s="213" t="s">
        <v>327</v>
      </c>
      <c r="AG37" s="213" t="s">
        <v>23</v>
      </c>
      <c r="AH37" s="213" t="s">
        <v>329</v>
      </c>
    </row>
    <row r="38" spans="1:34" ht="42" customHeight="true">
      <c r="A38" s="42" t="s"/>
      <c r="B38" s="95" t="s"/>
      <c r="C38" s="4" t="s"/>
      <c r="D38" s="200" t="s">
        <v>352</v>
      </c>
      <c r="E38" s="20" t="s">
        <v>29</v>
      </c>
      <c r="F38" s="29" t="s">
        <v>353</v>
      </c>
      <c r="G38" s="42" t="s"/>
      <c r="H38" s="4" t="s"/>
      <c r="I38" s="251" t="s"/>
      <c r="J38" s="23">
        <f>=COUNTIF(Q38:AH38,"=当前方案")+COUNTIF(Q38:AH38,"=存量维持")+COUNTIF(Q38:AH38,"=新技术试点")+COUNTIF(Q38:AH38,"=逐步淘汰")</f>
        <v>0</v>
      </c>
      <c r="K38" s="23">
        <f>=COUNTIF(Q38:AH38,"=未涉及")</f>
        <v>9</v>
      </c>
      <c r="L38" s="23" t="e">
        <f>=COUNTIF((Q38,S38,U38,W38,Y38,AA38,AC38,AE38,AG38),"")</f>
        <v>#VALUE!</v>
      </c>
      <c r="M38" s="22" t="s">
        <f>=IF(OR(E38="首选推荐"),"推荐",IF(OR(E38="新技术试点"),"中性","不推荐"))</f>
        <v>328</v>
      </c>
      <c r="N38" s="22">
        <f>=IF(M38="推荐",(J38+K38)/COUNTA(配置表!$G$3:$G$11),IF(M38="不推荐",1-P38,0))</f>
        <v>0</v>
      </c>
      <c r="O38" s="23">
        <f>=IF(M38="不推荐",J38,0)</f>
        <v>0</v>
      </c>
      <c r="P38" s="22">
        <f>=IF(M38="不推荐",J38/COUNTA(配置表!$G$3:$G$11),0)</f>
        <v>0</v>
      </c>
      <c r="Q38" s="214" t="s">
        <v>23</v>
      </c>
      <c r="R38" s="214" t="s">
        <v>329</v>
      </c>
      <c r="S38" s="213" t="s">
        <v>23</v>
      </c>
      <c r="T38" s="213" t="s">
        <v>329</v>
      </c>
      <c r="U38" s="214" t="s">
        <v>23</v>
      </c>
      <c r="V38" s="214" t="s">
        <v>329</v>
      </c>
      <c r="W38" s="229" t="s">
        <v>23</v>
      </c>
      <c r="X38" s="213" t="s">
        <v>329</v>
      </c>
      <c r="Y38" s="214" t="s">
        <v>23</v>
      </c>
      <c r="Z38" s="213" t="s">
        <v>327</v>
      </c>
      <c r="AA38" s="213" t="s">
        <v>23</v>
      </c>
      <c r="AB38" s="213" t="s">
        <v>327</v>
      </c>
      <c r="AC38" s="214" t="s">
        <v>23</v>
      </c>
      <c r="AD38" s="214" t="s">
        <v>327</v>
      </c>
      <c r="AE38" s="214" t="s">
        <v>23</v>
      </c>
      <c r="AF38" s="213" t="s">
        <v>327</v>
      </c>
      <c r="AG38" s="213" t="s">
        <v>23</v>
      </c>
      <c r="AH38" s="213" t="s">
        <v>327</v>
      </c>
    </row>
    <row r="39" spans="1:34" ht="45" customHeight="true">
      <c r="A39" s="42" t="s"/>
      <c r="B39" s="95" t="s"/>
      <c r="C39" s="4" t="s"/>
      <c r="D39" s="200" t="s">
        <v>354</v>
      </c>
      <c r="E39" s="20" t="s">
        <v>29</v>
      </c>
      <c r="F39" s="29" t="s">
        <v>355</v>
      </c>
      <c r="G39" s="42" t="s"/>
      <c r="H39" s="4" t="s"/>
      <c r="I39" s="233" t="s"/>
      <c r="J39" s="23">
        <f>=COUNTIF(Q39:AH39,"=当前方案")+COUNTIF(Q39:AH39,"=存量维持")+COUNTIF(Q39:AH39,"=新技术试点")+COUNTIF(Q39:AH39,"=逐步淘汰")</f>
        <v>1</v>
      </c>
      <c r="K39" s="23">
        <f>=COUNTIF(Q39:AH39,"=未涉及")</f>
        <v>8</v>
      </c>
      <c r="L39" s="23" t="e">
        <f>=COUNTIF((Q39,S39,U39,W39,Y39,AA39,AC39,AE39,AG39),"")</f>
        <v>#VALUE!</v>
      </c>
      <c r="M39" s="22" t="s">
        <f>=IF(OR(E39="首选推荐"),"推荐",IF(OR(E39="新技术试点"),"中性","不推荐"))</f>
        <v>328</v>
      </c>
      <c r="N39" s="22">
        <f>=IF(M39="推荐",(J39+K39)/COUNTA(配置表!$G$3:$G$11),IF(M39="不推荐",1-P39,0))</f>
        <v>0</v>
      </c>
      <c r="O39" s="23">
        <f>=IF(M39="不推荐",J39,0)</f>
        <v>0</v>
      </c>
      <c r="P39" s="22">
        <f>=IF(M39="不推荐",J39/COUNTA(配置表!$G$3:$G$11),0)</f>
        <v>0</v>
      </c>
      <c r="Q39" s="229" t="s">
        <v>23</v>
      </c>
      <c r="R39" s="214" t="s">
        <v>329</v>
      </c>
      <c r="S39" s="213" t="s">
        <v>23</v>
      </c>
      <c r="T39" s="213" t="s">
        <v>329</v>
      </c>
      <c r="U39" s="214" t="s">
        <v>23</v>
      </c>
      <c r="V39" s="214" t="s">
        <v>329</v>
      </c>
      <c r="W39" s="229" t="s">
        <v>23</v>
      </c>
      <c r="X39" s="213" t="s">
        <v>329</v>
      </c>
      <c r="Y39" s="214" t="s">
        <v>23</v>
      </c>
      <c r="Z39" s="213" t="s">
        <v>327</v>
      </c>
      <c r="AA39" s="213" t="s">
        <v>23</v>
      </c>
      <c r="AB39" s="213" t="s">
        <v>327</v>
      </c>
      <c r="AC39" s="214" t="s">
        <v>23</v>
      </c>
      <c r="AD39" s="214" t="s">
        <v>327</v>
      </c>
      <c r="AE39" s="214" t="s">
        <v>29</v>
      </c>
      <c r="AF39" s="213" t="s">
        <v>21</v>
      </c>
      <c r="AG39" s="213" t="s">
        <v>23</v>
      </c>
      <c r="AH39" s="213" t="s">
        <v>327</v>
      </c>
    </row>
    <row r="40" spans="1:34" ht="32" customHeight="true">
      <c r="A40" s="42" t="s"/>
      <c r="B40" s="4" t="s"/>
      <c r="C40" s="36" t="s">
        <v>91</v>
      </c>
      <c r="D40" s="25" t="s">
        <v>92</v>
      </c>
      <c r="E40" s="20" t="s">
        <v>19</v>
      </c>
      <c r="F40" s="29" t="s">
        <v>700</v>
      </c>
      <c r="G40" s="42" t="s"/>
      <c r="H40" s="4" t="s"/>
      <c r="I40" s="228">
        <f>=COUNTIF(M40:M41,"=推荐")*9/(COUNTIF(M40:M41,"=推荐")*9+SUM(O40:O41))</f>
        <v>1</v>
      </c>
      <c r="J40" s="23">
        <f>=COUNTIF(Q40:AH40,"=当前方案")+COUNTIF(Q40:AH40,"=存量维持")+COUNTIF(Q40:AH40,"=新技术试点")+COUNTIF(Q40:AH40,"=逐步淘汰")</f>
        <v>1</v>
      </c>
      <c r="K40" s="23">
        <f>=COUNTIF(Q40:AH40,"=未涉及")</f>
        <v>8</v>
      </c>
      <c r="L40" s="23" t="e">
        <f>=COUNTIF((Q40,S40,U40,W40,Y40,AA40,AC40,AE40,AG40),"")</f>
        <v>#VALUE!</v>
      </c>
      <c r="M40" s="22" t="s">
        <f>=IF(OR(E40="首选推荐"),"推荐",IF(OR(E40="新技术试点"),"中性","不推荐"))</f>
        <v>326</v>
      </c>
      <c r="N40" s="22">
        <f>=IF(M40="推荐",(J40+K40)/COUNTA(配置表!$G$3:$G$11),IF(M40="不推荐",1-P40,0))</f>
        <v>1</v>
      </c>
      <c r="O40" s="23">
        <f>=IF(M40="不推荐",J40,0)</f>
        <v>0</v>
      </c>
      <c r="P40" s="22">
        <f>=IF(M40="不推荐",J40/COUNTA(配置表!$G$3:$G$11),0)</f>
        <v>0</v>
      </c>
      <c r="Q40" s="229" t="s">
        <v>23</v>
      </c>
      <c r="R40" s="214" t="s">
        <v>329</v>
      </c>
      <c r="S40" s="213" t="s">
        <v>20</v>
      </c>
      <c r="T40" s="213" t="s">
        <v>21</v>
      </c>
      <c r="U40" s="229" t="s">
        <v>23</v>
      </c>
      <c r="V40" s="214" t="s">
        <v>329</v>
      </c>
      <c r="W40" s="229" t="s">
        <v>23</v>
      </c>
      <c r="X40" s="213" t="s">
        <v>327</v>
      </c>
      <c r="Y40" s="214" t="s">
        <v>23</v>
      </c>
      <c r="Z40" s="213" t="s">
        <v>327</v>
      </c>
      <c r="AA40" s="213" t="s">
        <v>23</v>
      </c>
      <c r="AB40" s="213" t="s">
        <v>329</v>
      </c>
      <c r="AC40" s="229" t="s">
        <v>23</v>
      </c>
      <c r="AD40" s="214" t="s">
        <v>327</v>
      </c>
      <c r="AE40" s="214" t="s">
        <v>23</v>
      </c>
      <c r="AF40" s="213" t="s">
        <v>327</v>
      </c>
      <c r="AG40" s="213" t="s">
        <v>23</v>
      </c>
      <c r="AH40" s="213" t="s">
        <v>327</v>
      </c>
    </row>
    <row r="41" spans="1:34" customHeight="false">
      <c r="A41" s="42" t="s"/>
      <c r="B41" s="4" t="s"/>
      <c r="C41" s="39" t="s"/>
      <c r="D41" s="25" t="s">
        <v>356</v>
      </c>
      <c r="E41" s="20" t="s">
        <v>19</v>
      </c>
      <c r="F41" s="29" t="s">
        <v>94</v>
      </c>
      <c r="G41" s="42" t="s"/>
      <c r="H41" s="4" t="s"/>
      <c r="I41" s="39" t="s"/>
      <c r="J41" s="23">
        <f>=COUNTIF(Q41:AH41,"=当前方案")+COUNTIF(Q41:AH41,"=存量维持")+COUNTIF(Q41:AH41,"=新技术试点")+COUNTIF(Q41:AH41,"=逐步淘汰")</f>
        <v>3</v>
      </c>
      <c r="K41" s="23">
        <f>=COUNTIF(Q41:AH41,"=未涉及")</f>
        <v>6</v>
      </c>
      <c r="L41" s="23" t="e">
        <f>=COUNTIF((Q41,S41,U41,W41,Y41,AA41,AC41,AE41,AG41),"")</f>
        <v>#VALUE!</v>
      </c>
      <c r="M41" s="22" t="s">
        <f>=IF(OR(E41="首选推荐"),"推荐",IF(OR(E41="新技术试点"),"中性","不推荐"))</f>
        <v>326</v>
      </c>
      <c r="N41" s="22">
        <f>=IF(M41="推荐",(J41+K41)/COUNTA(配置表!$G$3:$G$11),IF(M41="不推荐",1-P41,0))</f>
        <v>1</v>
      </c>
      <c r="O41" s="23">
        <f>=IF(M41="不推荐",J41,0)</f>
        <v>0</v>
      </c>
      <c r="P41" s="22">
        <f>=IF(M41="不推荐",J41/COUNTA(配置表!$G$3:$G$11),0)</f>
        <v>0</v>
      </c>
      <c r="Q41" s="214" t="s">
        <v>20</v>
      </c>
      <c r="R41" s="214" t="s">
        <v>21</v>
      </c>
      <c r="S41" s="213" t="s">
        <v>23</v>
      </c>
      <c r="T41" s="213" t="s">
        <v>329</v>
      </c>
      <c r="U41" s="214" t="s">
        <v>23</v>
      </c>
      <c r="V41" s="213" t="s">
        <v>327</v>
      </c>
      <c r="W41" s="229" t="s">
        <v>20</v>
      </c>
      <c r="X41" s="213" t="s">
        <v>21</v>
      </c>
      <c r="Y41" s="214" t="s">
        <v>20</v>
      </c>
      <c r="Z41" s="213" t="s">
        <v>21</v>
      </c>
      <c r="AA41" s="213" t="s">
        <v>23</v>
      </c>
      <c r="AB41" s="213" t="s">
        <v>327</v>
      </c>
      <c r="AC41" s="229" t="s">
        <v>23</v>
      </c>
      <c r="AD41" s="214" t="s">
        <v>327</v>
      </c>
      <c r="AE41" s="214" t="s">
        <v>23</v>
      </c>
      <c r="AF41" s="213" t="s">
        <v>327</v>
      </c>
      <c r="AG41" s="213" t="s">
        <v>23</v>
      </c>
      <c r="AH41" s="213" t="s">
        <v>327</v>
      </c>
    </row>
    <row r="42" spans="1:34" ht="27" customHeight="true">
      <c r="A42" s="42" t="s"/>
      <c r="B42" s="4" t="s"/>
      <c r="C42" s="31" t="s">
        <v>95</v>
      </c>
      <c r="D42" s="25" t="s">
        <v>96</v>
      </c>
      <c r="E42" s="20" t="s">
        <v>19</v>
      </c>
      <c r="F42" s="29" t="s"/>
      <c r="G42" s="42" t="s"/>
      <c r="H42" s="4" t="s"/>
      <c r="I42" s="237">
        <f>=COUNTIF(M42,"=推荐")*9/(COUNTIF(M42,"=推荐")*9+SUM(O42))</f>
        <v>1</v>
      </c>
      <c r="J42" s="23">
        <f>=COUNTIF(Q42:AH42,"=当前方案")+COUNTIF(Q42:AH42,"=存量维持")+COUNTIF(Q42:AH42,"=新技术试点")+COUNTIF(Q42:AH42,"=逐步淘汰")</f>
        <v>4</v>
      </c>
      <c r="K42" s="23">
        <f>=COUNTIF(Q42:AH42,"=未涉及")</f>
        <v>5</v>
      </c>
      <c r="L42" s="23" t="e">
        <f>=COUNTIF((Q42,S42,U42,W42,Y42,AA42,AC42,AE42,AG42),"")</f>
        <v>#VALUE!</v>
      </c>
      <c r="M42" s="22" t="s">
        <f>=IF(OR(E42="首选推荐"),"推荐",IF(OR(E42="新技术试点"),"中性","不推荐"))</f>
        <v>326</v>
      </c>
      <c r="N42" s="22">
        <f>=IF(M42="推荐",(J42+K42)/COUNTA(配置表!$G$3:$G$11),IF(M42="不推荐",1-P42,0))</f>
        <v>1</v>
      </c>
      <c r="O42" s="23">
        <f>=IF(M42="不推荐",J42,0)</f>
        <v>0</v>
      </c>
      <c r="P42" s="22">
        <f>=IF(M42="不推荐",J42/COUNTA(配置表!$G$3:$G$11),0)</f>
        <v>0</v>
      </c>
      <c r="Q42" s="214" t="s">
        <v>20</v>
      </c>
      <c r="R42" s="214" t="s">
        <v>21</v>
      </c>
      <c r="S42" s="213" t="s">
        <v>23</v>
      </c>
      <c r="T42" s="213" t="s">
        <v>329</v>
      </c>
      <c r="U42" s="214" t="s">
        <v>23</v>
      </c>
      <c r="V42" s="213" t="s">
        <v>327</v>
      </c>
      <c r="W42" s="229" t="s">
        <v>20</v>
      </c>
      <c r="X42" s="213" t="s">
        <v>21</v>
      </c>
      <c r="Y42" s="214" t="s">
        <v>23</v>
      </c>
      <c r="Z42" s="213" t="s">
        <v>329</v>
      </c>
      <c r="AA42" s="213" t="s">
        <v>23</v>
      </c>
      <c r="AB42" s="213" t="s">
        <v>327</v>
      </c>
      <c r="AC42" s="214" t="s">
        <v>20</v>
      </c>
      <c r="AD42" s="213" t="s">
        <v>21</v>
      </c>
      <c r="AE42" s="214" t="s">
        <v>23</v>
      </c>
      <c r="AF42" s="213" t="s">
        <v>327</v>
      </c>
      <c r="AG42" s="213" t="s">
        <v>20</v>
      </c>
      <c r="AH42" s="213" t="s">
        <v>21</v>
      </c>
    </row>
    <row r="43" spans="1:34" ht="27" customHeight="true">
      <c r="A43" s="42" t="s"/>
      <c r="B43" s="62" t="s">
        <v>620</v>
      </c>
      <c r="C43" s="31" t="s">
        <v>97</v>
      </c>
      <c r="D43" s="59" t="s">
        <v>98</v>
      </c>
      <c r="E43" s="20" t="s">
        <v>19</v>
      </c>
      <c r="F43" s="252" t="s">
        <v>357</v>
      </c>
      <c r="G43" s="42" t="s"/>
      <c r="H43" s="253">
        <f>=COUNTIF(M43:M48,"=推荐")*9/(COUNTIF(M43:M48,"=推荐")*9+SUM(O43:O48))</f>
        <v>0.957446808510639</v>
      </c>
      <c r="I43" s="237">
        <f>=COUNTIF(M43:M45,"=推荐")*9/(COUNTIF(M43:M45,"=推荐")*9+SUM(O43:O45))</f>
        <v>0.9</v>
      </c>
      <c r="J43" s="23">
        <f>=COUNTIF(Q43:AH43,"=当前方案")+COUNTIF(Q43:AH43,"=存量维持")+COUNTIF(Q43:AH43,"=新技术试点")+COUNTIF(Q43:AH43,"=逐步淘汰")</f>
        <v>8</v>
      </c>
      <c r="K43" s="23">
        <f>=COUNTIF(Q43:AH43,"=未涉及")</f>
        <v>1</v>
      </c>
      <c r="L43" s="23" t="e">
        <f>=COUNTIF((Q43,S43,U43,W43,Y43,AA43,AC43,AE43,AG43),"")</f>
        <v>#VALUE!</v>
      </c>
      <c r="M43" s="22" t="s">
        <f>=IF(OR(E43="首选推荐"),"推荐",IF(OR(E43="新技术试点"),"中性","不推荐"))</f>
        <v>326</v>
      </c>
      <c r="N43" s="22">
        <f>=IF(M43="推荐",(J43+K43)/COUNTA(配置表!$G$3:$G$11),IF(M43="不推荐",1-P43,0))</f>
        <v>1</v>
      </c>
      <c r="O43" s="23">
        <f>=IF(M43="不推荐",J43,0)</f>
        <v>0</v>
      </c>
      <c r="P43" s="22">
        <f>=IF(M43="不推荐",J43/COUNTA(配置表!$G$3:$G$11),0)</f>
        <v>0</v>
      </c>
      <c r="Q43" s="214" t="s">
        <v>20</v>
      </c>
      <c r="R43" s="214" t="s">
        <v>21</v>
      </c>
      <c r="S43" s="214" t="s">
        <v>20</v>
      </c>
      <c r="T43" s="214" t="s">
        <v>21</v>
      </c>
      <c r="U43" s="214" t="s">
        <v>20</v>
      </c>
      <c r="V43" s="213" t="s">
        <v>21</v>
      </c>
      <c r="W43" s="214" t="s">
        <v>23</v>
      </c>
      <c r="X43" s="213" t="s">
        <v>327</v>
      </c>
      <c r="Y43" s="214" t="s">
        <v>20</v>
      </c>
      <c r="Z43" s="213" t="s">
        <v>21</v>
      </c>
      <c r="AA43" s="213" t="s">
        <v>20</v>
      </c>
      <c r="AB43" s="213" t="s">
        <v>21</v>
      </c>
      <c r="AC43" s="214" t="s">
        <v>20</v>
      </c>
      <c r="AD43" s="213" t="s">
        <v>21</v>
      </c>
      <c r="AE43" s="214" t="s">
        <v>20</v>
      </c>
      <c r="AF43" s="213" t="s">
        <v>21</v>
      </c>
      <c r="AG43" s="213" t="s">
        <v>20</v>
      </c>
      <c r="AH43" s="213" t="s">
        <v>21</v>
      </c>
    </row>
    <row r="44" spans="1:34" ht="27" customHeight="true">
      <c r="A44" s="42" t="s"/>
      <c r="B44" s="63" t="s"/>
      <c r="C44" s="31" t="s"/>
      <c r="D44" s="25" t="s">
        <v>100</v>
      </c>
      <c r="E44" s="20" t="s">
        <v>25</v>
      </c>
      <c r="F44" s="29" t="s"/>
      <c r="G44" s="42" t="s"/>
      <c r="H44" s="63" t="s"/>
      <c r="I44" s="31" t="s"/>
      <c r="J44" s="23">
        <f>=COUNTIF(Q44:AH44,"=当前方案")+COUNTIF(Q44:AH44,"=存量维持")+COUNTIF(Q44:AH44,"=新技术试点")+COUNTIF(Q44:AH44,"=逐步淘汰")</f>
        <v>2</v>
      </c>
      <c r="K44" s="23">
        <f>=COUNTIF(Q44:AH44,"=未涉及")</f>
        <v>7</v>
      </c>
      <c r="L44" s="23" t="e">
        <f>=COUNTIF((Q44,S44,U44,W44,Y44,AA44,AC44,AE44,AG44),"")</f>
        <v>#VALUE!</v>
      </c>
      <c r="M44" s="22" t="s">
        <f>=IF(OR(E44="首选推荐"),"推荐",IF(OR(E44="新技术试点"),"中性","不推荐"))</f>
        <v>331</v>
      </c>
      <c r="N44" s="22">
        <f>=IF(M44="推荐",(J44+K44)/COUNTA(配置表!$G$3:$G$11),IF(M44="不推荐",1-P44,0))</f>
        <v>0.777777777777778</v>
      </c>
      <c r="O44" s="23">
        <f>=IF(M44="不推荐",J44,0)</f>
        <v>2</v>
      </c>
      <c r="P44" s="22">
        <f>=IF(M44="不推荐",J44/COUNTA(配置表!$G$3:$G$11),0)</f>
        <v>0.222222222222222</v>
      </c>
      <c r="Q44" s="214" t="s">
        <v>23</v>
      </c>
      <c r="R44" s="214" t="s">
        <v>327</v>
      </c>
      <c r="S44" s="214" t="s">
        <v>25</v>
      </c>
      <c r="T44" s="214" t="s">
        <v>21</v>
      </c>
      <c r="U44" s="214" t="s">
        <v>23</v>
      </c>
      <c r="V44" s="213" t="s">
        <v>327</v>
      </c>
      <c r="W44" s="214" t="s">
        <v>23</v>
      </c>
      <c r="X44" s="213" t="s">
        <v>327</v>
      </c>
      <c r="Y44" s="214" t="s">
        <v>23</v>
      </c>
      <c r="Z44" s="213" t="s">
        <v>327</v>
      </c>
      <c r="AA44" s="213" t="s">
        <v>23</v>
      </c>
      <c r="AB44" s="213" t="s">
        <v>327</v>
      </c>
      <c r="AC44" s="214" t="s">
        <v>25</v>
      </c>
      <c r="AD44" s="213" t="s">
        <v>21</v>
      </c>
      <c r="AE44" s="214" t="s">
        <v>23</v>
      </c>
      <c r="AF44" s="213" t="s">
        <v>327</v>
      </c>
      <c r="AG44" s="213" t="s">
        <v>23</v>
      </c>
      <c r="AH44" s="213" t="s">
        <v>327</v>
      </c>
    </row>
    <row r="45" spans="1:34" ht="48" customHeight="true">
      <c r="A45" s="42" t="s"/>
      <c r="B45" s="38" t="s"/>
      <c r="C45" s="4" t="s"/>
      <c r="D45" s="254" t="s">
        <v>358</v>
      </c>
      <c r="E45" s="30" t="s">
        <v>19</v>
      </c>
      <c r="F45" s="252" t="s">
        <v>359</v>
      </c>
      <c r="G45" s="42" t="s"/>
      <c r="H45" s="38" t="s"/>
      <c r="I45" s="4" t="s"/>
      <c r="J45" s="23">
        <f>=COUNTIF(Q45:AH45,"=当前方案")+COUNTIF(Q45:AH45,"=存量维持")+COUNTIF(Q45:AH45,"=新技术试点")+COUNTIF(Q45:AH45,"=逐步淘汰")</f>
        <v>8</v>
      </c>
      <c r="K45" s="23">
        <f>=COUNTIF(Q45:AH45,"=未涉及")</f>
        <v>1</v>
      </c>
      <c r="L45" s="23" t="e">
        <f>=COUNTIF((Q45,S45,U45,W45,Y45,AA45,AC45,AE45,AG45),"")</f>
        <v>#VALUE!</v>
      </c>
      <c r="M45" s="22" t="s">
        <f>=IF(OR(E45="首选推荐"),"推荐",IF(OR(E45="新技术试点"),"中性","不推荐"))</f>
        <v>326</v>
      </c>
      <c r="N45" s="22">
        <f>=IF(M45="推荐",(J45+K45)/COUNTA(配置表!$G$3:$G$11),IF(M45="不推荐",1-P45,0))</f>
        <v>1</v>
      </c>
      <c r="O45" s="23">
        <f>=IF(M45="不推荐",J45,0)</f>
        <v>0</v>
      </c>
      <c r="P45" s="22">
        <f>=IF(M45="不推荐",J45/COUNTA(配置表!$G$3:$G$11),0)</f>
        <v>0</v>
      </c>
      <c r="Q45" s="213" t="s">
        <v>23</v>
      </c>
      <c r="R45" s="213" t="s">
        <v>327</v>
      </c>
      <c r="S45" s="214" t="s">
        <v>20</v>
      </c>
      <c r="T45" s="214" t="s">
        <v>21</v>
      </c>
      <c r="U45" s="213" t="s">
        <v>20</v>
      </c>
      <c r="V45" s="213" t="s">
        <v>21</v>
      </c>
      <c r="W45" s="213" t="s">
        <v>20</v>
      </c>
      <c r="X45" s="213" t="s">
        <v>21</v>
      </c>
      <c r="Y45" s="213" t="s">
        <v>20</v>
      </c>
      <c r="Z45" s="213" t="s">
        <v>21</v>
      </c>
      <c r="AA45" s="213" t="s">
        <v>20</v>
      </c>
      <c r="AB45" s="213" t="s">
        <v>21</v>
      </c>
      <c r="AC45" s="213" t="s">
        <v>20</v>
      </c>
      <c r="AD45" s="213" t="s">
        <v>21</v>
      </c>
      <c r="AE45" s="213" t="s">
        <v>20</v>
      </c>
      <c r="AF45" s="213" t="s">
        <v>21</v>
      </c>
      <c r="AG45" s="213" t="s">
        <v>20</v>
      </c>
      <c r="AH45" s="213" t="s">
        <v>21</v>
      </c>
    </row>
    <row r="46" spans="1:34" ht="27" customHeight="true">
      <c r="A46" s="42" t="s"/>
      <c r="B46" s="38" t="s"/>
      <c r="C46" s="36" t="s">
        <v>103</v>
      </c>
      <c r="D46" s="59" t="s">
        <v>104</v>
      </c>
      <c r="E46" s="20" t="s">
        <v>19</v>
      </c>
      <c r="F46" s="29" t="s">
        <v>360</v>
      </c>
      <c r="G46" s="42" t="s"/>
      <c r="H46" s="38" t="s"/>
      <c r="I46" s="228">
        <f>=COUNTIF(M46:M48,"=推荐")*9/(COUNTIF(M46:M48,"=推荐")*9+SUM(O46:O48))</f>
        <v>1</v>
      </c>
      <c r="J46" s="23">
        <f>=COUNTIF(Q46:AH46,"=当前方案")+COUNTIF(Q46:AH46,"=存量维持")+COUNTIF(Q46:AH46,"=新技术试点")+COUNTIF(Q46:AH46,"=逐步淘汰")</f>
        <v>9</v>
      </c>
      <c r="K46" s="23">
        <f>=COUNTIF(Q46:AH46,"=未涉及")</f>
        <v>0</v>
      </c>
      <c r="L46" s="23" t="e">
        <f>=COUNTIF((Q46,S46,U46,W46,Y46,AA46,AC46,AE46,AG46),"")</f>
        <v>#VALUE!</v>
      </c>
      <c r="M46" s="22" t="s">
        <f>=IF(OR(E46="首选推荐"),"推荐",IF(OR(E46="新技术试点"),"中性","不推荐"))</f>
        <v>326</v>
      </c>
      <c r="N46" s="22">
        <f>=IF(M46="推荐",(J46+K46)/COUNTA(配置表!$G$3:$G$11),IF(M46="不推荐",1-P46,0))</f>
        <v>1</v>
      </c>
      <c r="O46" s="23">
        <f>=IF(M46="不推荐",J46,0)</f>
        <v>0</v>
      </c>
      <c r="P46" s="22">
        <f>=IF(M46="不推荐",J46/COUNTA(配置表!$G$3:$G$11),0)</f>
        <v>0</v>
      </c>
      <c r="Q46" s="213" t="s">
        <v>20</v>
      </c>
      <c r="R46" s="213" t="s">
        <v>21</v>
      </c>
      <c r="S46" s="214" t="s">
        <v>20</v>
      </c>
      <c r="T46" s="214" t="s">
        <v>21</v>
      </c>
      <c r="U46" s="213" t="s">
        <v>20</v>
      </c>
      <c r="V46" s="213" t="s">
        <v>21</v>
      </c>
      <c r="W46" s="229" t="s">
        <v>20</v>
      </c>
      <c r="X46" s="214" t="s">
        <v>21</v>
      </c>
      <c r="Y46" s="213" t="s">
        <v>20</v>
      </c>
      <c r="Z46" s="213" t="s">
        <v>21</v>
      </c>
      <c r="AA46" s="213" t="s">
        <v>20</v>
      </c>
      <c r="AB46" s="213" t="s">
        <v>21</v>
      </c>
      <c r="AC46" s="213" t="s">
        <v>20</v>
      </c>
      <c r="AD46" s="213" t="s">
        <v>21</v>
      </c>
      <c r="AE46" s="213" t="s">
        <v>20</v>
      </c>
      <c r="AF46" s="213" t="s">
        <v>21</v>
      </c>
      <c r="AG46" s="213" t="s">
        <v>20</v>
      </c>
      <c r="AH46" s="213" t="s">
        <v>21</v>
      </c>
    </row>
    <row r="47" spans="1:34" ht="27" customHeight="true">
      <c r="A47" s="42" t="s"/>
      <c r="B47" s="38" t="s"/>
      <c r="C47" s="38" t="s"/>
      <c r="D47" s="59" t="s">
        <v>106</v>
      </c>
      <c r="E47" s="20" t="s">
        <v>19</v>
      </c>
      <c r="F47" s="29" t="s">
        <v>361</v>
      </c>
      <c r="G47" s="42" t="s"/>
      <c r="H47" s="38" t="s"/>
      <c r="I47" s="38" t="s"/>
      <c r="J47" s="23">
        <f>=COUNTIF(Q47:AH47,"=当前方案")+COUNTIF(Q47:AH47,"=存量维持")+COUNTIF(Q47:AH47,"=新技术试点")+COUNTIF(Q47:AH47,"=逐步淘汰")</f>
        <v>2</v>
      </c>
      <c r="K47" s="23">
        <f>=COUNTIF(Q47:AH47,"=未涉及")</f>
        <v>7</v>
      </c>
      <c r="L47" s="23" t="e">
        <f>=COUNTIF((Q47,S47,U47,W47,Y47,AA47,AC47,AE47,AG47),"")</f>
        <v>#VALUE!</v>
      </c>
      <c r="M47" s="22" t="s">
        <f>=IF(OR(E47="首选推荐"),"推荐",IF(OR(E47="新技术试点"),"中性","不推荐"))</f>
        <v>326</v>
      </c>
      <c r="N47" s="22">
        <f>=IF(M47="推荐",(J47+K47)/COUNTA(配置表!$G$3:$G$11),IF(M47="不推荐",1-P47,0))</f>
        <v>1</v>
      </c>
      <c r="O47" s="23">
        <f>=IF(M47="不推荐",J47,0)</f>
        <v>0</v>
      </c>
      <c r="P47" s="22">
        <f>=IF(M47="不推荐",J47/COUNTA(配置表!$G$3:$G$11),0)</f>
        <v>0</v>
      </c>
      <c r="Q47" s="213" t="s">
        <v>20</v>
      </c>
      <c r="R47" s="213" t="s">
        <v>21</v>
      </c>
      <c r="S47" s="213" t="s">
        <v>20</v>
      </c>
      <c r="T47" s="213" t="s">
        <v>21</v>
      </c>
      <c r="U47" s="213" t="s">
        <v>23</v>
      </c>
      <c r="V47" s="213" t="s">
        <v>327</v>
      </c>
      <c r="W47" s="229" t="s">
        <v>23</v>
      </c>
      <c r="X47" s="213" t="s">
        <v>327</v>
      </c>
      <c r="Y47" s="213" t="s">
        <v>23</v>
      </c>
      <c r="Z47" s="213" t="s">
        <v>327</v>
      </c>
      <c r="AA47" s="213" t="s">
        <v>23</v>
      </c>
      <c r="AB47" s="213" t="s">
        <v>327</v>
      </c>
      <c r="AC47" s="213" t="s">
        <v>23</v>
      </c>
      <c r="AD47" s="213" t="s">
        <v>327</v>
      </c>
      <c r="AE47" s="213" t="s">
        <v>23</v>
      </c>
      <c r="AF47" s="213" t="s">
        <v>327</v>
      </c>
      <c r="AG47" s="213" t="s">
        <v>23</v>
      </c>
      <c r="AH47" s="213" t="s">
        <v>329</v>
      </c>
    </row>
    <row r="48" spans="1:34" ht="27" customHeight="true">
      <c r="A48" s="7" t="s"/>
      <c r="B48" s="39" t="s"/>
      <c r="C48" s="39" t="s"/>
      <c r="D48" s="25" t="s">
        <v>108</v>
      </c>
      <c r="E48" s="20" t="s">
        <v>19</v>
      </c>
      <c r="F48" s="29" t="s">
        <v>362</v>
      </c>
      <c r="G48" s="7" t="s"/>
      <c r="H48" s="39" t="s"/>
      <c r="I48" s="39" t="s"/>
      <c r="J48" s="23">
        <f>=COUNTIF(Q48:AH48,"=当前方案")+COUNTIF(Q48:AH48,"=存量维持")+COUNTIF(Q48:AH48,"=新技术试点")+COUNTIF(Q48:AH48,"=逐步淘汰")</f>
        <v>1</v>
      </c>
      <c r="K48" s="23">
        <f>=COUNTIF(Q48:AH48,"=未涉及")</f>
        <v>8</v>
      </c>
      <c r="L48" s="23" t="e">
        <f>=COUNTIF((Q48,S48,U48,W48,Y48,AA48,AC48,AE48,AG48),"")</f>
        <v>#VALUE!</v>
      </c>
      <c r="M48" s="22" t="s">
        <f>=IF(OR(E48="首选推荐"),"推荐",IF(OR(E48="新技术试点"),"中性","不推荐"))</f>
        <v>326</v>
      </c>
      <c r="N48" s="22">
        <f>=IF(M48="推荐",(J48+K48)/COUNTA(配置表!$G$3:$G$11),IF(M48="不推荐",1-P48,0))</f>
        <v>1</v>
      </c>
      <c r="O48" s="23">
        <f>=IF(M48="不推荐",J48,0)</f>
        <v>0</v>
      </c>
      <c r="P48" s="22">
        <f>=IF(M48="不推荐",J48/COUNTA(配置表!$G$3:$G$11),0)</f>
        <v>0</v>
      </c>
      <c r="Q48" s="213" t="s">
        <v>20</v>
      </c>
      <c r="R48" s="213" t="s">
        <v>21</v>
      </c>
      <c r="S48" s="213" t="s">
        <v>23</v>
      </c>
      <c r="T48" s="213" t="s">
        <v>329</v>
      </c>
      <c r="U48" s="213" t="s">
        <v>23</v>
      </c>
      <c r="V48" s="213" t="s">
        <v>327</v>
      </c>
      <c r="W48" s="229" t="s">
        <v>23</v>
      </c>
      <c r="X48" s="213" t="s">
        <v>327</v>
      </c>
      <c r="Y48" s="213" t="s">
        <v>23</v>
      </c>
      <c r="Z48" s="213" t="s">
        <v>327</v>
      </c>
      <c r="AA48" s="213" t="s">
        <v>23</v>
      </c>
      <c r="AB48" s="213" t="s">
        <v>327</v>
      </c>
      <c r="AC48" s="213" t="s">
        <v>23</v>
      </c>
      <c r="AD48" s="213" t="s">
        <v>327</v>
      </c>
      <c r="AE48" s="213" t="s">
        <v>23</v>
      </c>
      <c r="AF48" s="213" t="s">
        <v>327</v>
      </c>
      <c r="AG48" s="213" t="s">
        <v>23</v>
      </c>
      <c r="AH48" s="213" t="s">
        <v>327</v>
      </c>
    </row>
    <row r="49" spans="1:34" ht="52" customHeight="true">
      <c r="A49" s="41" t="s">
        <v>363</v>
      </c>
      <c r="B49" s="17" t="s">
        <v>110</v>
      </c>
      <c r="C49" s="31" t="s">
        <v>111</v>
      </c>
      <c r="D49" s="25" t="s">
        <v>112</v>
      </c>
      <c r="E49" s="20" t="s">
        <v>19</v>
      </c>
      <c r="F49" s="252" t="s">
        <v>364</v>
      </c>
      <c r="G49" s="234">
        <f>=COUNTIF(M49:M56,"=推荐")*9/(COUNTIF(M49:M56,"=推荐")*9+SUM(O49:O56))</f>
        <v>0.84375</v>
      </c>
      <c r="H49" s="211">
        <f>=COUNTIF(M49:M52,"=推荐")*9/(COUNTIF(M49:M52,"=推荐")*9+SUM(O49:O52))</f>
        <v>1</v>
      </c>
      <c r="I49" s="237">
        <f>=COUNTIF(M49,"=推荐")*9/(COUNTIF(M49,"=推荐")*9+SUM(O49))</f>
        <v>1</v>
      </c>
      <c r="J49" s="23">
        <f>=COUNTIF(Q49:AH49,"=当前方案")+COUNTIF(Q49:AH49,"=存量维持")+COUNTIF(Q49:AH49,"=新技术试点")+COUNTIF(Q49:AH49,"=逐步淘汰")</f>
        <v>9</v>
      </c>
      <c r="K49" s="23">
        <f>=COUNTIF(Q49:AH49,"=未涉及")</f>
        <v>0</v>
      </c>
      <c r="L49" s="23" t="e">
        <f>=COUNTIF((Q49,S49,U49,W49,Y49,AA49,AC49,AE49,AG49),"")</f>
        <v>#VALUE!</v>
      </c>
      <c r="M49" s="22" t="s">
        <f>=IF(OR(E49="首选推荐"),"推荐",IF(OR(E49="新技术试点"),"中性","不推荐"))</f>
        <v>326</v>
      </c>
      <c r="N49" s="22">
        <f>=IF(M49="推荐",(J49+K49)/COUNTA(配置表!$G$3:$G$11),IF(M49="不推荐",1-P49,0))</f>
        <v>1</v>
      </c>
      <c r="O49" s="23">
        <f>=IF(M49="不推荐",J49,0)</f>
        <v>0</v>
      </c>
      <c r="P49" s="22">
        <f>=IF(M49="不推荐",J49/COUNTA(配置表!$G$3:$G$11),0)</f>
        <v>0</v>
      </c>
      <c r="Q49" s="213" t="s">
        <v>20</v>
      </c>
      <c r="R49" s="213" t="s">
        <v>21</v>
      </c>
      <c r="S49" s="214" t="s">
        <v>20</v>
      </c>
      <c r="T49" s="214" t="s">
        <v>21</v>
      </c>
      <c r="U49" s="213" t="s">
        <v>20</v>
      </c>
      <c r="V49" s="213" t="s">
        <v>21</v>
      </c>
      <c r="W49" s="213" t="s">
        <v>20</v>
      </c>
      <c r="X49" s="213" t="s">
        <v>21</v>
      </c>
      <c r="Y49" s="213" t="s">
        <v>29</v>
      </c>
      <c r="Z49" s="213" t="s">
        <v>329</v>
      </c>
      <c r="AA49" s="213" t="s">
        <v>20</v>
      </c>
      <c r="AB49" s="213" t="s">
        <v>21</v>
      </c>
      <c r="AC49" s="213" t="s">
        <v>20</v>
      </c>
      <c r="AD49" s="213" t="s">
        <v>21</v>
      </c>
      <c r="AE49" s="213" t="s">
        <v>20</v>
      </c>
      <c r="AF49" s="213" t="s">
        <v>21</v>
      </c>
      <c r="AG49" s="213" t="s">
        <v>20</v>
      </c>
      <c r="AH49" s="213" t="s">
        <v>21</v>
      </c>
    </row>
    <row r="50" spans="1:34" ht="27" customHeight="true">
      <c r="A50" s="64" t="s"/>
      <c r="B50" s="17" t="s"/>
      <c r="C50" s="31" t="s">
        <v>113</v>
      </c>
      <c r="D50" s="25" t="s">
        <v>114</v>
      </c>
      <c r="E50" s="20" t="s">
        <v>19</v>
      </c>
      <c r="F50" s="29" t="s"/>
      <c r="G50" s="64" t="s"/>
      <c r="H50" s="17" t="s"/>
      <c r="I50" s="237">
        <f>=COUNTIF(M50,"=推荐")*9/(COUNTIF(M50,"=推荐")*9+SUM(O50))</f>
        <v>1</v>
      </c>
      <c r="J50" s="23">
        <f>=COUNTIF(Q50:AH50,"=当前方案")+COUNTIF(Q50:AH50,"=存量维持")+COUNTIF(Q50:AH50,"=新技术试点")+COUNTIF(Q50:AH50,"=逐步淘汰")</f>
        <v>4</v>
      </c>
      <c r="K50" s="23">
        <f>=COUNTIF(Q50:AH50,"=未涉及")</f>
        <v>6</v>
      </c>
      <c r="L50" s="23" t="e">
        <f>=COUNTIF((Q50,S50,U50,W50,Y50,AA50,AC50,AE50,AG50),"")</f>
        <v>#VALUE!</v>
      </c>
      <c r="M50" s="22" t="s">
        <f>=IF(OR(E50="首选推荐"),"推荐",IF(OR(E50="新技术试点"),"中性","不推荐"))</f>
        <v>326</v>
      </c>
      <c r="N50" s="22">
        <f>=IF(M50="推荐",(J50+K50)/COUNTA(配置表!$G$3:$G$11),IF(M50="不推荐",1-P50,0))</f>
        <v>1.11111111111111</v>
      </c>
      <c r="O50" s="23">
        <f>=IF(M50="不推荐",J50,0)</f>
        <v>0</v>
      </c>
      <c r="P50" s="22">
        <f>=IF(M50="不推荐",J50/COUNTA(配置表!$G$3:$G$11),0)</f>
        <v>0</v>
      </c>
      <c r="Q50" s="213" t="s">
        <v>23</v>
      </c>
      <c r="R50" s="213" t="s">
        <v>329</v>
      </c>
      <c r="S50" s="214" t="s">
        <v>29</v>
      </c>
      <c r="T50" s="214" t="s">
        <v>329</v>
      </c>
      <c r="U50" s="213" t="s">
        <v>23</v>
      </c>
      <c r="V50" s="214" t="s">
        <v>29</v>
      </c>
      <c r="W50" s="213" t="s">
        <v>23</v>
      </c>
      <c r="X50" s="213" t="s">
        <v>327</v>
      </c>
      <c r="Y50" s="213" t="s">
        <v>23</v>
      </c>
      <c r="Z50" s="213" t="s">
        <v>329</v>
      </c>
      <c r="AA50" s="213" t="s">
        <v>23</v>
      </c>
      <c r="AB50" s="213" t="s">
        <v>329</v>
      </c>
      <c r="AC50" s="213" t="s">
        <v>20</v>
      </c>
      <c r="AD50" s="213" t="s">
        <v>21</v>
      </c>
      <c r="AE50" s="213" t="s">
        <v>23</v>
      </c>
      <c r="AF50" s="213" t="s">
        <v>327</v>
      </c>
      <c r="AG50" s="213" t="s">
        <v>20</v>
      </c>
      <c r="AH50" s="213" t="s">
        <v>21</v>
      </c>
    </row>
    <row r="51" spans="1:34" ht="57" customHeight="true">
      <c r="A51" s="42" t="s"/>
      <c r="B51" s="4" t="s"/>
      <c r="C51" s="31" t="s">
        <v>123</v>
      </c>
      <c r="D51" s="59" t="s">
        <v>124</v>
      </c>
      <c r="E51" s="20" t="s">
        <v>19</v>
      </c>
      <c r="F51" s="29" t="s">
        <v>365</v>
      </c>
      <c r="G51" s="42" t="s"/>
      <c r="H51" s="4" t="s"/>
      <c r="I51" s="219">
        <f>=COUNTIF(M51:M52,"=推荐")*9/(COUNTIF(M51:M52,"=推荐")*9+SUM(O51:O52))</f>
        <v>1</v>
      </c>
      <c r="J51" s="23">
        <f>=COUNTIF(Q51:AH51,"=当前方案")+COUNTIF(Q51:AH51,"=存量维持")+COUNTIF(Q51:AH51,"=新技术试点")+COUNTIF(Q51:AH51,"=逐步淘汰")</f>
        <v>1</v>
      </c>
      <c r="K51" s="23">
        <f>=COUNTIF(Q51:AH51,"=未涉及")</f>
        <v>8</v>
      </c>
      <c r="L51" s="23" t="e">
        <f>=COUNTIF((Q51,S51,U51,W51,Y51,AA51,AC51,AE51,AG51),"")</f>
        <v>#VALUE!</v>
      </c>
      <c r="M51" s="22" t="s">
        <f>=IF(OR(E51="首选推荐"),"推荐",IF(OR(E51="新技术试点"),"中性","不推荐"))</f>
        <v>326</v>
      </c>
      <c r="N51" s="22">
        <f>=IF(M51="推荐",(J51+K51)/COUNTA(配置表!$G$3:$G$11),IF(M51="不推荐",1-P51,0))</f>
        <v>1</v>
      </c>
      <c r="O51" s="23">
        <f>=IF(M51="不推荐",J51,0)</f>
        <v>0</v>
      </c>
      <c r="P51" s="22">
        <f>=IF(M51="不推荐",J51/COUNTA(配置表!$G$3:$G$11),0)</f>
        <v>0</v>
      </c>
      <c r="Q51" s="214" t="s">
        <v>23</v>
      </c>
      <c r="R51" s="214" t="s">
        <v>21</v>
      </c>
      <c r="S51" s="214" t="s">
        <v>20</v>
      </c>
      <c r="T51" s="214" t="s">
        <v>21</v>
      </c>
      <c r="U51" s="214" t="s">
        <v>23</v>
      </c>
      <c r="V51" s="213" t="s">
        <v>327</v>
      </c>
      <c r="W51" s="229" t="s">
        <v>23</v>
      </c>
      <c r="X51" s="213" t="s">
        <v>327</v>
      </c>
      <c r="Y51" s="214" t="s">
        <v>23</v>
      </c>
      <c r="Z51" s="213" t="s">
        <v>327</v>
      </c>
      <c r="AA51" s="213" t="s">
        <v>23</v>
      </c>
      <c r="AB51" s="213" t="s">
        <v>329</v>
      </c>
      <c r="AC51" s="214" t="s">
        <v>23</v>
      </c>
      <c r="AD51" s="215" t="s">
        <v>329</v>
      </c>
      <c r="AE51" s="214" t="s">
        <v>23</v>
      </c>
      <c r="AF51" s="213" t="s">
        <v>327</v>
      </c>
      <c r="AG51" s="213" t="s">
        <v>23</v>
      </c>
      <c r="AH51" s="213" t="s">
        <v>329</v>
      </c>
    </row>
    <row r="52" spans="1:34" ht="48" customHeight="true">
      <c r="A52" s="42" t="s"/>
      <c r="B52" s="4" t="s"/>
      <c r="C52" s="4" t="s"/>
      <c r="D52" s="59" t="s">
        <v>126</v>
      </c>
      <c r="E52" s="20" t="s">
        <v>19</v>
      </c>
      <c r="F52" s="29" t="s">
        <v>366</v>
      </c>
      <c r="G52" s="42" t="s"/>
      <c r="H52" s="4" t="s"/>
      <c r="I52" s="4" t="s"/>
      <c r="J52" s="23">
        <f>=COUNTIF(Q52:AH52,"=当前方案")+COUNTIF(Q52:AH52,"=存量维持")+COUNTIF(Q52:AH52,"=新技术试点")+COUNTIF(Q52:AH52,"=逐步淘汰")</f>
        <v>7</v>
      </c>
      <c r="K52" s="23">
        <f>=COUNTIF(Q52:AH52,"=未涉及")</f>
        <v>2</v>
      </c>
      <c r="L52" s="23" t="e">
        <f>=COUNTIF((Q52,S52,U52,W52,Y52,AA52,AC52,AE52,AG52),"")</f>
        <v>#VALUE!</v>
      </c>
      <c r="M52" s="22" t="s">
        <f>=IF(OR(E52="首选推荐"),"推荐",IF(OR(E52="新技术试点"),"中性","不推荐"))</f>
        <v>326</v>
      </c>
      <c r="N52" s="22">
        <f>=IF(M52="推荐",(J52+K52)/COUNTA(配置表!$G$3:$G$11),IF(M52="不推荐",1-P52,0))</f>
        <v>1</v>
      </c>
      <c r="O52" s="23">
        <f>=IF(M52="不推荐",J52,0)</f>
        <v>0</v>
      </c>
      <c r="P52" s="22">
        <f>=IF(M52="不推荐",J52/COUNTA(配置表!$G$3:$G$11),0)</f>
        <v>0</v>
      </c>
      <c r="Q52" s="223" t="s">
        <v>20</v>
      </c>
      <c r="R52" s="214" t="s">
        <v>21</v>
      </c>
      <c r="S52" s="214" t="s">
        <v>20</v>
      </c>
      <c r="T52" s="214" t="s">
        <v>21</v>
      </c>
      <c r="U52" s="213" t="s">
        <v>20</v>
      </c>
      <c r="V52" s="213" t="s">
        <v>21</v>
      </c>
      <c r="W52" s="229" t="s">
        <v>20</v>
      </c>
      <c r="X52" s="214" t="s">
        <v>21</v>
      </c>
      <c r="Y52" s="213" t="s">
        <v>20</v>
      </c>
      <c r="Z52" s="213" t="s">
        <v>21</v>
      </c>
      <c r="AA52" s="213" t="s">
        <v>23</v>
      </c>
      <c r="AB52" s="213" t="s">
        <v>327</v>
      </c>
      <c r="AC52" s="213" t="s">
        <v>25</v>
      </c>
      <c r="AD52" s="213" t="s">
        <v>21</v>
      </c>
      <c r="AE52" s="213" t="s">
        <v>23</v>
      </c>
      <c r="AF52" s="213" t="s">
        <v>329</v>
      </c>
      <c r="AG52" s="213" t="s">
        <v>20</v>
      </c>
      <c r="AH52" s="213" t="s">
        <v>21</v>
      </c>
    </row>
    <row r="53" spans="1:34" ht="65" customHeight="true">
      <c r="A53" s="42" t="s"/>
      <c r="B53" s="35" t="s">
        <v>128</v>
      </c>
      <c r="C53" s="18" t="s">
        <v>627</v>
      </c>
      <c r="D53" s="59" t="s">
        <v>136</v>
      </c>
      <c r="E53" s="20" t="s">
        <v>19</v>
      </c>
      <c r="F53" s="252" t="s">
        <v>367</v>
      </c>
      <c r="G53" s="42" t="s"/>
      <c r="H53" s="255">
        <f>=COUNTIF(M53:M56,"=推荐")*9/(COUNTIF(M53:M56,"=推荐")*9+SUM(O53:O56))</f>
        <v>0.642857142857143</v>
      </c>
      <c r="I53" s="256">
        <f>=COUNTIF(M53:M54,"=推荐")*9/(COUNTIF(M53:M54,"=推荐")*9+SUM(O53:O54))</f>
        <v>0.5</v>
      </c>
      <c r="J53" s="23">
        <f>=COUNTIF(Q53:AH53,"=当前方案")+COUNTIF(Q53:AH53,"=存量维持")+COUNTIF(Q53:AH53,"=新技术试点")+COUNTIF(Q53:AH53,"=逐步淘汰")</f>
        <v>6</v>
      </c>
      <c r="K53" s="23">
        <f>=COUNTIF(Q53:AH53,"=未涉及")</f>
        <v>3</v>
      </c>
      <c r="L53" s="23" t="e">
        <f>=COUNTIF((Q53,S53,U53,W53,Y53,AA53,AC53,AE53,AG53),"")</f>
        <v>#VALUE!</v>
      </c>
      <c r="M53" s="22" t="s">
        <f>=IF(OR(E53="首选推荐"),"推荐",IF(OR(E53="新技术试点"),"中性","不推荐"))</f>
        <v>326</v>
      </c>
      <c r="N53" s="22">
        <f>=IF(M53="推荐",(J53+K53)/COUNTA(配置表!$G$3:$G$11),IF(M53="不推荐",1-P53,0))</f>
        <v>1</v>
      </c>
      <c r="O53" s="23">
        <f>=IF(M53="不推荐",J53,0)</f>
        <v>0</v>
      </c>
      <c r="P53" s="22">
        <f>=IF(M53="不推荐",J53/COUNTA(配置表!$G$3:$G$11),0)</f>
        <v>0</v>
      </c>
      <c r="Q53" s="213" t="s">
        <v>20</v>
      </c>
      <c r="R53" s="214" t="s">
        <v>21</v>
      </c>
      <c r="S53" s="213" t="s">
        <v>20</v>
      </c>
      <c r="T53" s="214" t="s">
        <v>21</v>
      </c>
      <c r="U53" s="213" t="s">
        <v>20</v>
      </c>
      <c r="V53" s="213" t="s">
        <v>21</v>
      </c>
      <c r="W53" s="229" t="s">
        <v>29</v>
      </c>
      <c r="X53" s="214" t="s">
        <v>21</v>
      </c>
      <c r="Y53" s="213" t="s">
        <v>23</v>
      </c>
      <c r="Z53" s="213" t="s">
        <v>329</v>
      </c>
      <c r="AA53" s="213" t="s">
        <v>20</v>
      </c>
      <c r="AB53" s="213" t="s">
        <v>21</v>
      </c>
      <c r="AC53" s="213" t="s">
        <v>20</v>
      </c>
      <c r="AD53" s="213" t="s">
        <v>21</v>
      </c>
      <c r="AE53" s="213" t="s">
        <v>23</v>
      </c>
      <c r="AF53" s="213" t="s">
        <v>327</v>
      </c>
      <c r="AG53" s="213" t="s">
        <v>23</v>
      </c>
      <c r="AH53" s="213" t="s">
        <v>329</v>
      </c>
    </row>
    <row r="54" spans="1:34" ht="65" customHeight="true">
      <c r="A54" s="42" t="s"/>
      <c r="B54" s="38" t="s"/>
      <c r="C54" s="4" t="s"/>
      <c r="D54" s="25" t="s">
        <v>138</v>
      </c>
      <c r="E54" s="47" t="s">
        <v>25</v>
      </c>
      <c r="F54" s="29" t="s">
        <v>139</v>
      </c>
      <c r="G54" s="42" t="s"/>
      <c r="H54" s="251" t="s"/>
      <c r="I54" s="218" t="s"/>
      <c r="J54" s="23">
        <f>=COUNTIF(Q54:AH54,"=当前方案")+COUNTIF(Q54:AH54,"=存量维持")+COUNTIF(Q54:AH54,"=新技术试点")+COUNTIF(Q54:AH54,"=逐步淘汰")</f>
        <v>9</v>
      </c>
      <c r="K54" s="23">
        <f>=COUNTIF(Q54:AH54,"=未涉及")</f>
        <v>0</v>
      </c>
      <c r="L54" s="23" t="e">
        <f>=COUNTIF((Q54,S54,U54,W54,Y54,AA54,AC54,AE54,AG54),"")</f>
        <v>#VALUE!</v>
      </c>
      <c r="M54" s="22" t="s">
        <f>=IF(OR(E54="首选推荐"),"推荐",IF(OR(E54="新技术试点"),"中性","不推荐"))</f>
        <v>331</v>
      </c>
      <c r="N54" s="22">
        <f>=IF(M54="推荐",(J54+K54)/COUNTA(配置表!$G$3:$G$11),IF(M54="不推荐",1-P54,0))</f>
        <v>0</v>
      </c>
      <c r="O54" s="23">
        <f>=IF(M54="不推荐",J54,0)</f>
        <v>9</v>
      </c>
      <c r="P54" s="22">
        <f>=IF(M54="不推荐",J54/COUNTA(配置表!$G$3:$G$11),0)</f>
        <v>1</v>
      </c>
      <c r="Q54" s="213" t="s">
        <v>25</v>
      </c>
      <c r="R54" s="213" t="s">
        <v>344</v>
      </c>
      <c r="S54" s="213" t="s">
        <v>25</v>
      </c>
      <c r="T54" s="213" t="s">
        <v>344</v>
      </c>
      <c r="U54" s="213" t="s">
        <v>25</v>
      </c>
      <c r="V54" s="213" t="s">
        <v>344</v>
      </c>
      <c r="W54" s="229" t="s">
        <v>20</v>
      </c>
      <c r="X54" s="214" t="s">
        <v>21</v>
      </c>
      <c r="Y54" s="213" t="s">
        <v>20</v>
      </c>
      <c r="Z54" s="213" t="s">
        <v>21</v>
      </c>
      <c r="AA54" s="213" t="s">
        <v>25</v>
      </c>
      <c r="AB54" s="213" t="s">
        <v>344</v>
      </c>
      <c r="AC54" s="213" t="s">
        <v>25</v>
      </c>
      <c r="AD54" s="213" t="s">
        <v>21</v>
      </c>
      <c r="AE54" s="213" t="s">
        <v>25</v>
      </c>
      <c r="AF54" s="213" t="s">
        <v>21</v>
      </c>
      <c r="AG54" s="213" t="s">
        <v>25</v>
      </c>
      <c r="AH54" s="213" t="s">
        <v>344</v>
      </c>
    </row>
    <row r="55" spans="1:34" ht="60" customHeight="true">
      <c r="A55" s="42" t="s"/>
      <c r="B55" s="38" t="s"/>
      <c r="C55" s="76" t="s">
        <v>628</v>
      </c>
      <c r="D55" s="59" t="s">
        <v>140</v>
      </c>
      <c r="E55" s="20" t="s">
        <v>19</v>
      </c>
      <c r="F55" s="29" t="s">
        <v>368</v>
      </c>
      <c r="G55" s="42" t="s"/>
      <c r="H55" s="251" t="s"/>
      <c r="I55" s="219">
        <f>=COUNTIF(M55:M56,"=推荐")*9/(COUNTIF(M55:M56,"=推荐")*9+SUM(O55:O56))</f>
        <v>0.9</v>
      </c>
      <c r="J55" s="23">
        <f>=COUNTIF(Q55:AH55,"=当前方案")+COUNTIF(Q55:AH55,"=存量维持")+COUNTIF(Q55:AH55,"=新技术试点")+COUNTIF(Q55:AH55,"=逐步淘汰")</f>
        <v>4</v>
      </c>
      <c r="K55" s="23">
        <f>=COUNTIF(Q55:AH55,"=未涉及")</f>
        <v>5</v>
      </c>
      <c r="L55" s="23" t="e">
        <f>=COUNTIF((Q55,S55,U55,W55,Y55,AA55,AC55,AE55,AG55),"")</f>
        <v>#VALUE!</v>
      </c>
      <c r="M55" s="22" t="s">
        <f>=IF(OR(E55="首选推荐"),"推荐",IF(OR(E55="新技术试点"),"中性","不推荐"))</f>
        <v>326</v>
      </c>
      <c r="N55" s="22">
        <f>=IF(M55="推荐",(J55+K55)/COUNTA(配置表!$G$3:$G$11),IF(M55="不推荐",1-P55,0))</f>
        <v>1</v>
      </c>
      <c r="O55" s="23">
        <f>=IF(M55="不推荐",J55,0)</f>
        <v>0</v>
      </c>
      <c r="P55" s="22">
        <f>=IF(M55="不推荐",J55/COUNTA(配置表!$G$3:$G$11),0)</f>
        <v>0</v>
      </c>
      <c r="Q55" s="213" t="s">
        <v>23</v>
      </c>
      <c r="R55" s="213" t="s">
        <v>327</v>
      </c>
      <c r="S55" s="213" t="s">
        <v>20</v>
      </c>
      <c r="T55" s="213" t="s">
        <v>21</v>
      </c>
      <c r="U55" s="213" t="s">
        <v>23</v>
      </c>
      <c r="V55" s="213" t="s">
        <v>327</v>
      </c>
      <c r="W55" s="229" t="s">
        <v>23</v>
      </c>
      <c r="X55" s="213" t="s">
        <v>327</v>
      </c>
      <c r="Y55" s="213" t="s">
        <v>23</v>
      </c>
      <c r="Z55" s="213" t="s">
        <v>327</v>
      </c>
      <c r="AA55" s="213" t="s">
        <v>29</v>
      </c>
      <c r="AB55" s="213" t="s">
        <v>329</v>
      </c>
      <c r="AC55" s="213" t="s">
        <v>20</v>
      </c>
      <c r="AD55" s="213" t="s">
        <v>21</v>
      </c>
      <c r="AE55" s="213" t="s">
        <v>23</v>
      </c>
      <c r="AF55" s="213" t="s">
        <v>327</v>
      </c>
      <c r="AG55" s="213" t="s">
        <v>20</v>
      </c>
      <c r="AH55" s="213" t="s">
        <v>21</v>
      </c>
    </row>
    <row r="56" spans="1:34" ht="61" customHeight="true">
      <c r="A56" s="42" t="s"/>
      <c r="B56" s="38" t="s"/>
      <c r="C56" s="4" t="s"/>
      <c r="D56" s="25" t="s">
        <v>142</v>
      </c>
      <c r="E56" s="20" t="s">
        <v>25</v>
      </c>
      <c r="F56" s="29" t="s">
        <v>369</v>
      </c>
      <c r="G56" s="42" t="s"/>
      <c r="H56" s="251" t="s"/>
      <c r="I56" s="4" t="s"/>
      <c r="J56" s="23">
        <f>=COUNTIF(Q56:AH56,"=当前方案")+COUNTIF(Q56:AH56,"=存量维持")+COUNTIF(Q56:AH56,"=新技术试点")+COUNTIF(Q56:AH56,"=逐步淘汰")</f>
        <v>1</v>
      </c>
      <c r="K56" s="23">
        <f>=COUNTIF(Q56:AH56,"=未涉及")</f>
        <v>8</v>
      </c>
      <c r="L56" s="23" t="e">
        <f>=COUNTIF((Q56,S56,U56,W56,Y56,AA56,AC56,AE56,AG56),"")</f>
        <v>#VALUE!</v>
      </c>
      <c r="M56" s="22" t="s">
        <f>=IF(OR(E56="首选推荐"),"推荐",IF(OR(E56="新技术试点"),"中性","不推荐"))</f>
        <v>331</v>
      </c>
      <c r="N56" s="22">
        <f>=IF(M56="推荐",(J56+K56)/COUNTA(配置表!$G$3:$G$11),IF(M56="不推荐",1-P56,0))</f>
        <v>0.888888888888889</v>
      </c>
      <c r="O56" s="23">
        <f>=IF(M56="不推荐",J56,0)</f>
        <v>1</v>
      </c>
      <c r="P56" s="22">
        <f>=IF(M56="不推荐",J56/COUNTA(配置表!$G$3:$G$11),0)</f>
        <v>0.111111111111111</v>
      </c>
      <c r="Q56" s="214" t="s">
        <v>23</v>
      </c>
      <c r="R56" s="213" t="s">
        <v>327</v>
      </c>
      <c r="S56" s="214" t="s">
        <v>23</v>
      </c>
      <c r="T56" s="213" t="s">
        <v>327</v>
      </c>
      <c r="U56" s="214" t="s">
        <v>23</v>
      </c>
      <c r="V56" s="213" t="s">
        <v>327</v>
      </c>
      <c r="W56" s="229" t="s">
        <v>23</v>
      </c>
      <c r="X56" s="213" t="s">
        <v>327</v>
      </c>
      <c r="Y56" s="214" t="s">
        <v>23</v>
      </c>
      <c r="Z56" s="213" t="s">
        <v>327</v>
      </c>
      <c r="AA56" s="214" t="s">
        <v>20</v>
      </c>
      <c r="AB56" s="213" t="s">
        <v>21</v>
      </c>
      <c r="AC56" s="214" t="s">
        <v>23</v>
      </c>
      <c r="AD56" s="213" t="s">
        <v>327</v>
      </c>
      <c r="AE56" s="214" t="s">
        <v>23</v>
      </c>
      <c r="AF56" s="213" t="s">
        <v>327</v>
      </c>
      <c r="AG56" s="213" t="s">
        <v>23</v>
      </c>
      <c r="AH56" s="213" t="s">
        <v>327</v>
      </c>
    </row>
    <row r="57" spans="1:34" ht="50" customHeight="true">
      <c r="A57" s="79" t="s">
        <v>275</v>
      </c>
      <c r="B57" s="17" t="s">
        <v>146</v>
      </c>
      <c r="C57" s="31" t="s">
        <v>147</v>
      </c>
      <c r="D57" s="59" t="s">
        <v>148</v>
      </c>
      <c r="E57" s="20" t="s">
        <v>19</v>
      </c>
      <c r="F57" s="29" t="s">
        <v>370</v>
      </c>
      <c r="G57" s="210">
        <f>=COUNTIF(M57:M62,"=推荐")*9/(COUNTIF(M57:M62,"=推荐")*9+SUM(O57:O62))</f>
        <v>1</v>
      </c>
      <c r="H57" s="211">
        <f>=COUNTIF(M57,"=推荐")*9/(COUNTIF(M57,"=推荐")*9+SUM(O57))</f>
        <v>1</v>
      </c>
      <c r="I57" s="237">
        <f>=COUNTIF(M57,"=推荐")*9/(COUNTIF(M57,"=推荐")*9+SUM(O57))</f>
        <v>1</v>
      </c>
      <c r="J57" s="23">
        <f>=COUNTIF(Q57:AH57,"=当前方案")+COUNTIF(Q57:AH57,"=存量维持")+COUNTIF(Q57:AH57,"=新技术试点")+COUNTIF(Q57:AH57,"=逐步淘汰")</f>
        <v>3</v>
      </c>
      <c r="K57" s="23">
        <f>=COUNTIF(Q57:AH57,"=未涉及")</f>
        <v>6</v>
      </c>
      <c r="L57" s="23" t="e">
        <f>=COUNTIF((Q57,S57,U57,W57,Y57,AA57,AC57,AE57,AG57),"")</f>
        <v>#VALUE!</v>
      </c>
      <c r="M57" s="22" t="s">
        <f>=IF(OR(E57="首选推荐"),"推荐",IF(OR(E57="新技术试点"),"中性","不推荐"))</f>
        <v>326</v>
      </c>
      <c r="N57" s="22">
        <f>=IF(M57="推荐",(J57+K57)/COUNTA(配置表!$G$3:$G$11),IF(M57="不推荐",1-P57,0))</f>
        <v>1</v>
      </c>
      <c r="O57" s="23">
        <f>=IF(M57="不推荐",J57,0)</f>
        <v>0</v>
      </c>
      <c r="P57" s="22">
        <f>=IF(M57="不推荐",J57/COUNTA(配置表!$G$3:$G$11),0)</f>
        <v>0</v>
      </c>
      <c r="Q57" s="213" t="s">
        <v>23</v>
      </c>
      <c r="R57" s="213" t="s">
        <v>327</v>
      </c>
      <c r="S57" s="216" t="s">
        <v>20</v>
      </c>
      <c r="T57" s="213" t="s">
        <v>329</v>
      </c>
      <c r="U57" s="213" t="s">
        <v>23</v>
      </c>
      <c r="V57" s="213" t="s">
        <v>327</v>
      </c>
      <c r="W57" s="213" t="s">
        <v>20</v>
      </c>
      <c r="X57" s="213" t="s">
        <v>21</v>
      </c>
      <c r="Y57" s="213" t="s">
        <v>23</v>
      </c>
      <c r="Z57" s="213" t="s">
        <v>329</v>
      </c>
      <c r="AA57" s="213" t="s">
        <v>23</v>
      </c>
      <c r="AB57" s="213" t="s">
        <v>327</v>
      </c>
      <c r="AC57" s="257" t="s">
        <v>29</v>
      </c>
      <c r="AD57" s="216" t="s">
        <v>329</v>
      </c>
      <c r="AE57" s="213" t="s">
        <v>23</v>
      </c>
      <c r="AF57" s="213" t="s">
        <v>327</v>
      </c>
      <c r="AG57" s="213" t="s">
        <v>23</v>
      </c>
      <c r="AH57" s="213" t="s">
        <v>329</v>
      </c>
    </row>
    <row r="58" spans="1:34" ht="27" customHeight="true">
      <c r="A58" s="4" t="s"/>
      <c r="B58" s="17" t="s">
        <v>371</v>
      </c>
      <c r="C58" s="18" t="s">
        <v>631</v>
      </c>
      <c r="D58" s="59" t="s">
        <v>151</v>
      </c>
      <c r="E58" s="20" t="s">
        <v>19</v>
      </c>
      <c r="F58" s="21" t="s"/>
      <c r="G58" s="4" t="s"/>
      <c r="H58" s="211">
        <f>=COUNTIF(M58:M62,"=推荐")*9/(COUNTIF(M58:M62,"=推荐")*9+SUM(O58:O62))</f>
        <v>1</v>
      </c>
      <c r="I58" s="237">
        <f>=COUNTIF(M58,"=推荐")*9/(COUNTIF(M58,"=推荐")*9+SUM(O58))</f>
        <v>1</v>
      </c>
      <c r="J58" s="23">
        <f>=COUNTIF(Q58:AH58,"=当前方案")+COUNTIF(Q58:AH58,"=存量维持")+COUNTIF(Q58:AH58,"=新技术试点")+COUNTIF(Q58:AH58,"=逐步淘汰")</f>
        <v>4</v>
      </c>
      <c r="K58" s="23">
        <f>=COUNTIF(Q58:AH58,"=未涉及")</f>
        <v>5</v>
      </c>
      <c r="L58" s="23" t="e">
        <f>=COUNTIF((Q58,S58,U58,W58,Y58,AA58,AC58,AE58,AG58),"")</f>
        <v>#VALUE!</v>
      </c>
      <c r="M58" s="22" t="s">
        <f>=IF(OR(E58="首选推荐"),"推荐",IF(OR(E58="新技术试点"),"中性","不推荐"))</f>
        <v>326</v>
      </c>
      <c r="N58" s="22">
        <f>=IF(M58="推荐",(J58+K58)/COUNTA(配置表!$G$3:$G$11),IF(M58="不推荐",1-P58,0))</f>
        <v>1</v>
      </c>
      <c r="O58" s="23">
        <f>=IF(M58="不推荐",J58,0)</f>
        <v>0</v>
      </c>
      <c r="P58" s="22">
        <f>=IF(M58="不推荐",J58/COUNTA(配置表!$G$3:$G$11),0)</f>
        <v>0</v>
      </c>
      <c r="Q58" s="213" t="s">
        <v>23</v>
      </c>
      <c r="R58" s="213" t="s">
        <v>327</v>
      </c>
      <c r="S58" s="213" t="s">
        <v>23</v>
      </c>
      <c r="T58" s="213" t="s">
        <v>327</v>
      </c>
      <c r="U58" s="213" t="s">
        <v>20</v>
      </c>
      <c r="V58" s="213" t="s">
        <v>21</v>
      </c>
      <c r="W58" s="229" t="s">
        <v>20</v>
      </c>
      <c r="X58" s="214" t="s">
        <v>21</v>
      </c>
      <c r="Y58" s="213" t="s">
        <v>23</v>
      </c>
      <c r="Z58" s="213" t="s">
        <v>329</v>
      </c>
      <c r="AA58" s="213" t="s">
        <v>20</v>
      </c>
      <c r="AB58" s="213" t="s">
        <v>21</v>
      </c>
      <c r="AC58" s="213" t="s">
        <v>20</v>
      </c>
      <c r="AD58" s="213" t="s">
        <v>21</v>
      </c>
      <c r="AE58" s="213" t="s">
        <v>23</v>
      </c>
      <c r="AF58" s="213" t="s">
        <v>327</v>
      </c>
      <c r="AG58" s="213" t="s">
        <v>23</v>
      </c>
      <c r="AH58" s="213" t="s">
        <v>329</v>
      </c>
    </row>
    <row r="59" spans="1:34" ht="27" customHeight="true">
      <c r="A59" s="4" t="s"/>
      <c r="B59" s="4" t="s"/>
      <c r="C59" s="80" t="s">
        <v>632</v>
      </c>
      <c r="D59" s="59" t="s">
        <v>152</v>
      </c>
      <c r="E59" s="81" t="s">
        <v>19</v>
      </c>
      <c r="F59" s="98" t="s">
        <v>153</v>
      </c>
      <c r="G59" s="4" t="s"/>
      <c r="H59" s="4" t="s"/>
      <c r="I59" s="228">
        <f>=COUNTIF(M59:M60,"=推荐")*9/(COUNTIF(M59:M60,"=推荐")*9+SUM(O59:O60))</f>
        <v>1</v>
      </c>
      <c r="J59" s="23">
        <f>=COUNTIF(Q59:AH59,"=当前方案")+COUNTIF(Q59:AH59,"=存量维持")+COUNTIF(Q59:AH59,"=新技术试点")+COUNTIF(Q59:AH59,"=逐步淘汰")</f>
        <v>7</v>
      </c>
      <c r="K59" s="23">
        <f>=COUNTIF(Q59:AH59,"=未涉及")</f>
        <v>2</v>
      </c>
      <c r="L59" s="23" t="e">
        <f>=COUNTIF((Q59,S59,U59,W59,Y59,AA59,AC59,AE59,AG59),"")</f>
        <v>#VALUE!</v>
      </c>
      <c r="M59" s="22" t="s">
        <f>=IF(OR(E59="首选推荐"),"推荐",IF(OR(E59="新技术试点"),"中性","不推荐"))</f>
        <v>326</v>
      </c>
      <c r="N59" s="22">
        <f>=IF(M59="推荐",(J59+K59)/COUNTA(配置表!$G$3:$G$11),IF(M59="不推荐",1-P59,0))</f>
        <v>1</v>
      </c>
      <c r="O59" s="23">
        <f>=IF(M59="不推荐",J59,0)</f>
        <v>0</v>
      </c>
      <c r="P59" s="22">
        <f>=IF(M59="不推荐",J59/COUNTA(配置表!$G$3:$G$11),0)</f>
        <v>0</v>
      </c>
      <c r="Q59" s="213" t="s">
        <v>20</v>
      </c>
      <c r="R59" s="213" t="s">
        <v>21</v>
      </c>
      <c r="S59" s="213" t="s">
        <v>20</v>
      </c>
      <c r="T59" s="213" t="s">
        <v>21</v>
      </c>
      <c r="U59" s="213" t="s">
        <v>20</v>
      </c>
      <c r="V59" s="213" t="s">
        <v>21</v>
      </c>
      <c r="W59" s="229" t="s">
        <v>20</v>
      </c>
      <c r="X59" s="214" t="s">
        <v>21</v>
      </c>
      <c r="Y59" s="213" t="s">
        <v>20</v>
      </c>
      <c r="Z59" s="213" t="s">
        <v>21</v>
      </c>
      <c r="AA59" s="213" t="s">
        <v>23</v>
      </c>
      <c r="AB59" s="213" t="s">
        <v>327</v>
      </c>
      <c r="AC59" s="213" t="s">
        <v>20</v>
      </c>
      <c r="AD59" s="213" t="s">
        <v>21</v>
      </c>
      <c r="AE59" s="213" t="s">
        <v>23</v>
      </c>
      <c r="AF59" s="213" t="s">
        <v>329</v>
      </c>
      <c r="AG59" s="213" t="s">
        <v>20</v>
      </c>
      <c r="AH59" s="213" t="s">
        <v>21</v>
      </c>
    </row>
    <row r="60" spans="1:34" ht="27" customHeight="true">
      <c r="A60" s="4" t="s"/>
      <c r="B60" s="4" t="s"/>
      <c r="C60" s="39" t="s"/>
      <c r="D60" s="25" t="s">
        <v>154</v>
      </c>
      <c r="E60" s="81" t="s">
        <v>19</v>
      </c>
      <c r="F60" s="39" t="s"/>
      <c r="G60" s="4" t="s"/>
      <c r="H60" s="4" t="s"/>
      <c r="I60" s="39" t="s"/>
      <c r="J60" s="23">
        <f>=COUNTIF(Q60:AH60,"=当前方案")+COUNTIF(Q60:AH60,"=存量维持")+COUNTIF(Q60:AH60,"=新技术试点")+COUNTIF(Q60:AH60,"=逐步淘汰")</f>
        <v>2</v>
      </c>
      <c r="K60" s="23">
        <f>=COUNTIF(Q60:AH60,"=未涉及")</f>
        <v>7</v>
      </c>
      <c r="L60" s="23" t="e">
        <f>=COUNTIF((Q60,S60,U60,W60,Y60,AA60,AC60,AE60,AG60),"")</f>
        <v>#VALUE!</v>
      </c>
      <c r="M60" s="22" t="s">
        <f>=IF(OR(E60="首选推荐"),"推荐",IF(OR(E60="新技术试点"),"中性","不推荐"))</f>
        <v>326</v>
      </c>
      <c r="N60" s="22">
        <f>=IF(M60="推荐",(J60+K60)/COUNTA(配置表!$G$3:$G$11),IF(M60="不推荐",1-P60,0))</f>
        <v>1</v>
      </c>
      <c r="O60" s="23">
        <f>=IF(M60="不推荐",J60,0)</f>
        <v>0</v>
      </c>
      <c r="P60" s="22">
        <f>=IF(M60="不推荐",J60/COUNTA(配置表!$G$3:$G$11),0)</f>
        <v>0</v>
      </c>
      <c r="Q60" s="213" t="s">
        <v>23</v>
      </c>
      <c r="R60" s="213" t="s">
        <v>327</v>
      </c>
      <c r="S60" s="213" t="s">
        <v>20</v>
      </c>
      <c r="T60" s="213" t="s">
        <v>21</v>
      </c>
      <c r="U60" s="213" t="s">
        <v>23</v>
      </c>
      <c r="V60" s="213" t="s">
        <v>327</v>
      </c>
      <c r="W60" s="229" t="s">
        <v>23</v>
      </c>
      <c r="X60" s="214" t="s">
        <v>327</v>
      </c>
      <c r="Y60" s="213" t="s">
        <v>23</v>
      </c>
      <c r="Z60" s="213" t="s">
        <v>327</v>
      </c>
      <c r="AA60" s="216" t="s">
        <v>20</v>
      </c>
      <c r="AB60" s="213" t="s">
        <v>21</v>
      </c>
      <c r="AC60" s="213" t="s">
        <v>23</v>
      </c>
      <c r="AD60" s="213" t="s">
        <v>327</v>
      </c>
      <c r="AE60" s="213" t="s">
        <v>23</v>
      </c>
      <c r="AF60" s="213" t="s">
        <v>327</v>
      </c>
      <c r="AG60" s="213" t="s">
        <v>23</v>
      </c>
      <c r="AH60" s="213" t="s">
        <v>329</v>
      </c>
    </row>
    <row r="61" spans="1:34" ht="27" customHeight="true">
      <c r="A61" s="4" t="s"/>
      <c r="B61" s="4" t="s"/>
      <c r="C61" s="31" t="s">
        <v>155</v>
      </c>
      <c r="D61" s="25" t="s">
        <v>156</v>
      </c>
      <c r="E61" s="82" t="s">
        <v>19</v>
      </c>
      <c r="F61" s="29" t="s">
        <v>157</v>
      </c>
      <c r="G61" s="4" t="s"/>
      <c r="H61" s="4" t="s"/>
      <c r="I61" s="237">
        <f>=COUNTIF(M61,"=推荐")*9/(COUNTIF(M61,"=推荐")*9+SUM(O61))</f>
        <v>1</v>
      </c>
      <c r="J61" s="23">
        <f>=COUNTIF(Q61:AH61,"=当前方案")+COUNTIF(Q61:AH61,"=存量维持")+COUNTIF(Q61:AH61,"=新技术试点")+COUNTIF(Q61:AH61,"=逐步淘汰")</f>
        <v>9</v>
      </c>
      <c r="K61" s="23">
        <f>=COUNTIF(Q61:AH61,"=未涉及")</f>
        <v>0</v>
      </c>
      <c r="L61" s="23" t="e">
        <f>=COUNTIF((Q61,S61,U61,W61,Y61,AA61,AC61,AE61,AG61),"")</f>
        <v>#VALUE!</v>
      </c>
      <c r="M61" s="22" t="s">
        <f>=IF(OR(E61="首选推荐"),"推荐",IF(OR(E61="新技术试点"),"中性","不推荐"))</f>
        <v>326</v>
      </c>
      <c r="N61" s="22">
        <f>=IF(M61="推荐",(J61+K61)/COUNTA(配置表!$G$3:$G$11),IF(M61="不推荐",1-P61,0))</f>
        <v>1</v>
      </c>
      <c r="O61" s="23">
        <f>=IF(M61="不推荐",J61,0)</f>
        <v>0</v>
      </c>
      <c r="P61" s="22">
        <f>=IF(M61="不推荐",J61/COUNTA(配置表!$G$3:$G$11),0)</f>
        <v>0</v>
      </c>
      <c r="Q61" s="213" t="s">
        <v>20</v>
      </c>
      <c r="R61" s="213" t="s">
        <v>21</v>
      </c>
      <c r="S61" s="213" t="s">
        <v>20</v>
      </c>
      <c r="T61" s="213" t="s">
        <v>21</v>
      </c>
      <c r="U61" s="213" t="s">
        <v>20</v>
      </c>
      <c r="V61" s="213" t="s">
        <v>21</v>
      </c>
      <c r="W61" s="229" t="s">
        <v>20</v>
      </c>
      <c r="X61" s="214" t="s">
        <v>21</v>
      </c>
      <c r="Y61" s="213" t="s">
        <v>20</v>
      </c>
      <c r="Z61" s="213" t="s">
        <v>21</v>
      </c>
      <c r="AA61" s="213" t="s">
        <v>20</v>
      </c>
      <c r="AB61" s="213" t="s">
        <v>21</v>
      </c>
      <c r="AC61" s="213" t="s">
        <v>20</v>
      </c>
      <c r="AD61" s="213" t="s">
        <v>21</v>
      </c>
      <c r="AE61" s="213" t="s">
        <v>20</v>
      </c>
      <c r="AF61" s="213" t="s">
        <v>21</v>
      </c>
      <c r="AG61" s="213" t="s">
        <v>20</v>
      </c>
      <c r="AH61" s="213" t="s">
        <v>21</v>
      </c>
    </row>
    <row r="62" spans="1:34" ht="27" customHeight="true">
      <c r="A62" s="4" t="s"/>
      <c r="B62" s="4" t="s"/>
      <c r="C62" s="31" t="s">
        <v>158</v>
      </c>
      <c r="D62" s="59" t="s">
        <v>159</v>
      </c>
      <c r="E62" s="82" t="s">
        <v>19</v>
      </c>
      <c r="F62" s="29" t="s">
        <v>160</v>
      </c>
      <c r="G62" s="4" t="s"/>
      <c r="H62" s="4" t="s"/>
      <c r="I62" s="237">
        <f>=COUNTIF(M62,"=推荐")*9/(COUNTIF(M62,"=推荐")*9+SUM(O62))</f>
        <v>1</v>
      </c>
      <c r="J62" s="23">
        <f>=COUNTIF(Q62:AH62,"=当前方案")+COUNTIF(Q62:AH62,"=存量维持")+COUNTIF(Q62:AH62,"=新技术试点")+COUNTIF(Q62:AH62,"=逐步淘汰")</f>
        <v>1</v>
      </c>
      <c r="K62" s="23">
        <f>=COUNTIF(Q62:AH62,"=未涉及")</f>
        <v>8</v>
      </c>
      <c r="L62" s="23" t="e">
        <f>=COUNTIF((Q62,S62,U62,W62,Y62,AA62,AC62,AE62,AG62),"")</f>
        <v>#VALUE!</v>
      </c>
      <c r="M62" s="22" t="s">
        <f>=IF(OR(E62="首选推荐"),"推荐",IF(OR(E62="新技术试点"),"中性","不推荐"))</f>
        <v>326</v>
      </c>
      <c r="N62" s="22">
        <f>=IF(M62="推荐",(J62+K62)/COUNTA(配置表!$G$3:$G$11),IF(M62="不推荐",1-P62,0))</f>
        <v>1</v>
      </c>
      <c r="O62" s="23">
        <f>=IF(M62="不推荐",J62,0)</f>
        <v>0</v>
      </c>
      <c r="P62" s="22">
        <f>=IF(M62="不推荐",J62/COUNTA(配置表!$G$3:$G$11),0)</f>
        <v>0</v>
      </c>
      <c r="Q62" s="213" t="s">
        <v>23</v>
      </c>
      <c r="R62" s="213" t="s">
        <v>327</v>
      </c>
      <c r="S62" s="213" t="s">
        <v>23</v>
      </c>
      <c r="T62" s="213" t="s">
        <v>327</v>
      </c>
      <c r="U62" s="213" t="s">
        <v>23</v>
      </c>
      <c r="V62" s="213" t="s">
        <v>327</v>
      </c>
      <c r="W62" s="229" t="s">
        <v>23</v>
      </c>
      <c r="X62" s="213" t="s">
        <v>327</v>
      </c>
      <c r="Y62" s="213" t="s">
        <v>23</v>
      </c>
      <c r="Z62" s="213" t="s">
        <v>327</v>
      </c>
      <c r="AA62" s="213" t="s">
        <v>29</v>
      </c>
      <c r="AB62" s="213" t="s">
        <v>329</v>
      </c>
      <c r="AC62" s="213" t="s">
        <v>23</v>
      </c>
      <c r="AD62" s="213" t="s">
        <v>329</v>
      </c>
      <c r="AE62" s="213" t="s">
        <v>23</v>
      </c>
      <c r="AF62" s="213" t="s">
        <v>327</v>
      </c>
      <c r="AG62" s="213" t="s">
        <v>23</v>
      </c>
      <c r="AH62" s="213" t="s">
        <v>329</v>
      </c>
    </row>
    <row r="63" spans="1:34" ht="27" customHeight="true">
      <c r="A63" s="49" t="s">
        <v>633</v>
      </c>
      <c r="B63" s="111" t="s">
        <v>372</v>
      </c>
      <c r="C63" s="80" t="s">
        <v>635</v>
      </c>
      <c r="D63" s="59" t="s">
        <v>163</v>
      </c>
      <c r="E63" s="87" t="s">
        <v>19</v>
      </c>
      <c r="F63" s="29" t="s">
        <v>164</v>
      </c>
      <c r="G63" s="236">
        <f>=COUNTIF(M63:M78,"=推荐")*9/(COUNTIF(M63:M78,"=推荐")*9+SUM(O63:O78))</f>
        <v>0.940298507462687</v>
      </c>
      <c r="H63" s="258">
        <f>=COUNTIF(M63:M65,"=推荐")*9/(COUNTIF(M63:M65,"=推荐")*9+SUM(O63:O65))</f>
        <v>0.857142857142857</v>
      </c>
      <c r="I63" s="259">
        <f>=COUNTIF(M63:M65,"=推荐")*9/(COUNTIF(M63:M65,"=推荐")*9+SUM(O63:O65))</f>
        <v>0.857142857142857</v>
      </c>
      <c r="J63" s="23">
        <f>=COUNTIF(Q63:AH63,"=当前方案")+COUNTIF(Q63:AH63,"=存量维持")+COUNTIF(Q63:AH63,"=新技术试点")+COUNTIF(Q63:AH63,"=逐步淘汰")</f>
        <v>9</v>
      </c>
      <c r="K63" s="23">
        <f>=COUNTIF(Q63:AH63,"=未涉及")</f>
        <v>0</v>
      </c>
      <c r="L63" s="23" t="e">
        <f>=COUNTIF((Q63,S63,U63,W63,Y63,AA63,AC63,AE63,AG63),"")</f>
        <v>#VALUE!</v>
      </c>
      <c r="M63" s="22" t="s">
        <f>=IF(OR(E63="首选推荐"),"推荐",IF(OR(E63="新技术试点"),"中性","不推荐"))</f>
        <v>326</v>
      </c>
      <c r="N63" s="22">
        <f>=IF(M63="推荐",(J63+K63)/COUNTA(配置表!$G$3:$G$11),IF(M63="不推荐",1-P63,0))</f>
        <v>1</v>
      </c>
      <c r="O63" s="23">
        <f>=IF(M63="不推荐",J63,0)</f>
        <v>0</v>
      </c>
      <c r="P63" s="22">
        <f>=IF(M63="不推荐",J63/COUNTA(配置表!$G$3:$G$11),0)</f>
        <v>0</v>
      </c>
      <c r="Q63" s="213" t="s">
        <v>20</v>
      </c>
      <c r="R63" s="213" t="s">
        <v>21</v>
      </c>
      <c r="S63" s="213" t="s">
        <v>20</v>
      </c>
      <c r="T63" s="213" t="s">
        <v>21</v>
      </c>
      <c r="U63" s="213" t="s">
        <v>20</v>
      </c>
      <c r="V63" s="213" t="s">
        <v>21</v>
      </c>
      <c r="W63" s="213" t="s">
        <v>20</v>
      </c>
      <c r="X63" s="213" t="s">
        <v>21</v>
      </c>
      <c r="Y63" s="213" t="s">
        <v>20</v>
      </c>
      <c r="Z63" s="213" t="s">
        <v>21</v>
      </c>
      <c r="AA63" s="213" t="s">
        <v>20</v>
      </c>
      <c r="AB63" s="213" t="s">
        <v>21</v>
      </c>
      <c r="AC63" s="213" t="s">
        <v>20</v>
      </c>
      <c r="AD63" s="213" t="s">
        <v>21</v>
      </c>
      <c r="AE63" s="213" t="s">
        <v>20</v>
      </c>
      <c r="AF63" s="213" t="s">
        <v>21</v>
      </c>
      <c r="AG63" s="213" t="s">
        <v>20</v>
      </c>
      <c r="AH63" s="213" t="s">
        <v>21</v>
      </c>
    </row>
    <row r="64" spans="1:34" ht="27" customHeight="true">
      <c r="A64" s="4" t="s"/>
      <c r="B64" s="38" t="s"/>
      <c r="C64" s="38" t="s"/>
      <c r="D64" s="59" t="s">
        <v>165</v>
      </c>
      <c r="E64" s="88" t="s">
        <v>69</v>
      </c>
      <c r="F64" s="29" t="s">
        <v>373</v>
      </c>
      <c r="G64" s="4" t="s"/>
      <c r="H64" s="38" t="s"/>
      <c r="I64" s="38" t="s"/>
      <c r="J64" s="23">
        <f>=COUNTIF(Q64:AH64,"=当前方案")+COUNTIF(Q64:AH64,"=存量维持")+COUNTIF(Q64:AH64,"=新技术试点")+COUNTIF(Q64:AH64,"=逐步淘汰")</f>
        <v>3</v>
      </c>
      <c r="K64" s="23">
        <f>=COUNTIF(Q64:AH64,"=未涉及")</f>
        <v>6</v>
      </c>
      <c r="L64" s="23" t="e">
        <f>=COUNTIF((Q64,S64,U64,W64,Y64,AA64,AC64,AE64,AG64),"")</f>
        <v>#VALUE!</v>
      </c>
      <c r="M64" s="22" t="s">
        <f>=IF(OR(E64="首选推荐"),"推荐",IF(OR(E64="新技术试点"),"中性","不推荐"))</f>
        <v>331</v>
      </c>
      <c r="N64" s="22">
        <f>=IF(M64="推荐",(J64+K64)/COUNTA(配置表!$G$3:$G$11),IF(M64="不推荐",1-P64,0))</f>
        <v>0.666666666666667</v>
      </c>
      <c r="O64" s="23">
        <f>=IF(M64="不推荐",J64,0)</f>
        <v>3</v>
      </c>
      <c r="P64" s="22">
        <f>=IF(M64="不推荐",J64/COUNTA(配置表!$G$3:$G$11),0)</f>
        <v>0.333333333333333</v>
      </c>
      <c r="Q64" s="213" t="s">
        <v>25</v>
      </c>
      <c r="R64" s="213" t="s">
        <v>344</v>
      </c>
      <c r="S64" s="213" t="s">
        <v>23</v>
      </c>
      <c r="T64" s="213" t="s">
        <v>327</v>
      </c>
      <c r="U64" s="213" t="s">
        <v>23</v>
      </c>
      <c r="V64" s="213" t="s">
        <v>327</v>
      </c>
      <c r="W64" s="213" t="s">
        <v>23</v>
      </c>
      <c r="X64" s="213" t="s">
        <v>327</v>
      </c>
      <c r="Y64" s="213" t="s">
        <v>23</v>
      </c>
      <c r="Z64" s="213" t="s">
        <v>327</v>
      </c>
      <c r="AA64" s="213" t="s">
        <v>25</v>
      </c>
      <c r="AB64" s="213" t="s">
        <v>344</v>
      </c>
      <c r="AC64" s="213" t="s">
        <v>23</v>
      </c>
      <c r="AD64" s="213" t="s">
        <v>327</v>
      </c>
      <c r="AE64" s="213" t="s">
        <v>25</v>
      </c>
      <c r="AF64" s="213" t="s">
        <v>21</v>
      </c>
      <c r="AG64" s="213" t="s">
        <v>23</v>
      </c>
      <c r="AH64" s="213" t="s">
        <v>327</v>
      </c>
    </row>
    <row r="65" spans="1:34" ht="27" customHeight="true">
      <c r="A65" s="4" t="s"/>
      <c r="B65" s="39" t="s"/>
      <c r="C65" s="39" t="s"/>
      <c r="D65" s="25" t="s">
        <v>167</v>
      </c>
      <c r="E65" s="87" t="s">
        <v>19</v>
      </c>
      <c r="F65" s="21" t="s"/>
      <c r="G65" s="4" t="s"/>
      <c r="H65" s="39" t="s"/>
      <c r="I65" s="39" t="s"/>
      <c r="J65" s="23">
        <f>=COUNTIF(Q65:AH65,"=当前方案")+COUNTIF(Q65:AH65,"=存量维持")+COUNTIF(Q65:AH65,"=新技术试点")+COUNTIF(Q65:AH65,"=逐步淘汰")</f>
        <v>7</v>
      </c>
      <c r="K65" s="23">
        <f>=COUNTIF(Q65:AH65,"=未涉及")</f>
        <v>2</v>
      </c>
      <c r="L65" s="23" t="e">
        <f>=COUNTIF((Q65,S65,U65,W65,Y65,AA65,AC65,AE65,AG65),"")</f>
        <v>#VALUE!</v>
      </c>
      <c r="M65" s="22" t="s">
        <f>=IF(OR(E65="首选推荐"),"推荐",IF(OR(E65="新技术试点"),"中性","不推荐"))</f>
        <v>326</v>
      </c>
      <c r="N65" s="22">
        <f>=IF(M65="推荐",(J65+K65)/COUNTA(配置表!$G$3:$G$11),IF(M65="不推荐",1-P65,0))</f>
        <v>1</v>
      </c>
      <c r="O65" s="23">
        <f>=IF(M65="不推荐",J65,0)</f>
        <v>0</v>
      </c>
      <c r="P65" s="22">
        <f>=IF(M65="不推荐",J65/COUNTA(配置表!$G$3:$G$11),0)</f>
        <v>0</v>
      </c>
      <c r="Q65" s="213" t="s">
        <v>23</v>
      </c>
      <c r="R65" s="213" t="s">
        <v>327</v>
      </c>
      <c r="S65" s="213" t="s">
        <v>25</v>
      </c>
      <c r="T65" s="213" t="s">
        <v>21</v>
      </c>
      <c r="U65" s="213" t="s">
        <v>25</v>
      </c>
      <c r="V65" s="213" t="s">
        <v>21</v>
      </c>
      <c r="W65" s="229" t="s">
        <v>23</v>
      </c>
      <c r="X65" s="213" t="s">
        <v>327</v>
      </c>
      <c r="Y65" s="213" t="s">
        <v>20</v>
      </c>
      <c r="Z65" s="213" t="s">
        <v>21</v>
      </c>
      <c r="AA65" s="213" t="s">
        <v>20</v>
      </c>
      <c r="AB65" s="213" t="s">
        <v>21</v>
      </c>
      <c r="AC65" s="213" t="s">
        <v>20</v>
      </c>
      <c r="AD65" s="213" t="s">
        <v>21</v>
      </c>
      <c r="AE65" s="213" t="s">
        <v>20</v>
      </c>
      <c r="AF65" s="213" t="s">
        <v>21</v>
      </c>
      <c r="AG65" s="213" t="s">
        <v>20</v>
      </c>
      <c r="AH65" s="213" t="s">
        <v>21</v>
      </c>
    </row>
    <row r="66" spans="1:34" ht="27" customHeight="true">
      <c r="A66" s="4" t="s"/>
      <c r="B66" s="79" t="s">
        <v>374</v>
      </c>
      <c r="C66" s="18" t="s">
        <v>637</v>
      </c>
      <c r="D66" s="19" t="s">
        <v>638</v>
      </c>
      <c r="E66" s="87" t="s">
        <v>19</v>
      </c>
      <c r="F66" s="21" t="s"/>
      <c r="G66" s="4" t="s"/>
      <c r="H66" s="210">
        <f>=COUNTIF(M66:M72,"=推荐")*9/(COUNTIF(M66:M72,"=推荐")*9+SUM(O66:O72))</f>
        <v>0.972972972972973</v>
      </c>
      <c r="I66" s="212">
        <f>=COUNTIF(M66:M67,"=推荐")*9/(COUNTIF(M66:M67,"=推荐")*9+SUM(O66:O67))</f>
        <v>0.9</v>
      </c>
      <c r="J66" s="23">
        <f>=COUNTIF(Q66:AH66,"=当前方案")+COUNTIF(Q66:AH66,"=存量维持")+COUNTIF(Q66:AH66,"=新技术试点")+COUNTIF(Q66:AH66,"=逐步淘汰")</f>
        <v>6</v>
      </c>
      <c r="K66" s="23">
        <f>=COUNTIF(Q66:AH66,"=未涉及")</f>
        <v>3</v>
      </c>
      <c r="L66" s="23" t="e">
        <f>=COUNTIF((Q66,S66,U66,W66,Y66,AA66,AC66,AE66,AG66),"")</f>
        <v>#VALUE!</v>
      </c>
      <c r="M66" s="22" t="s">
        <f>=IF(OR(E66="首选推荐"),"推荐",IF(OR(E66="新技术试点"),"中性","不推荐"))</f>
        <v>326</v>
      </c>
      <c r="N66" s="22">
        <f>=IF(M66="推荐",(J66+K66)/COUNTA(配置表!$G$3:$G$11),IF(M66="不推荐",1-P66,0))</f>
        <v>1</v>
      </c>
      <c r="O66" s="23">
        <f>=IF(M66="不推荐",J66,0)</f>
        <v>0</v>
      </c>
      <c r="P66" s="22">
        <f>=IF(M66="不推荐",J66/COUNTA(配置表!$G$3:$G$11),0)</f>
        <v>0</v>
      </c>
      <c r="Q66" s="213" t="s">
        <v>20</v>
      </c>
      <c r="R66" s="213" t="s">
        <v>21</v>
      </c>
      <c r="S66" s="213" t="s">
        <v>20</v>
      </c>
      <c r="T66" s="213" t="s">
        <v>21</v>
      </c>
      <c r="U66" s="213" t="s">
        <v>29</v>
      </c>
      <c r="V66" s="213" t="s">
        <v>329</v>
      </c>
      <c r="W66" s="229" t="s">
        <v>23</v>
      </c>
      <c r="X66" s="213" t="s">
        <v>327</v>
      </c>
      <c r="Y66" s="213" t="s">
        <v>20</v>
      </c>
      <c r="Z66" s="213" t="s">
        <v>21</v>
      </c>
      <c r="AA66" s="213" t="s">
        <v>23</v>
      </c>
      <c r="AB66" s="213" t="s">
        <v>327</v>
      </c>
      <c r="AC66" s="213" t="s">
        <v>20</v>
      </c>
      <c r="AD66" s="213" t="s">
        <v>21</v>
      </c>
      <c r="AE66" s="213" t="s">
        <v>23</v>
      </c>
      <c r="AF66" s="213" t="s">
        <v>327</v>
      </c>
      <c r="AG66" s="216" t="s">
        <v>29</v>
      </c>
      <c r="AH66" s="213" t="s">
        <v>329</v>
      </c>
    </row>
    <row r="67" spans="1:34" ht="27" customHeight="true">
      <c r="A67" s="4" t="s"/>
      <c r="B67" s="4" t="s"/>
      <c r="C67" s="4" t="s"/>
      <c r="D67" s="19" t="s">
        <v>639</v>
      </c>
      <c r="E67" s="87" t="s">
        <v>69</v>
      </c>
      <c r="F67" s="21" t="s"/>
      <c r="G67" s="4" t="s"/>
      <c r="H67" s="4" t="s"/>
      <c r="I67" s="4" t="s"/>
      <c r="J67" s="23">
        <f>=COUNTIF(Q67:AH67,"=当前方案")+COUNTIF(Q67:AH67,"=存量维持")+COUNTIF(Q67:AH67,"=新技术试点")+COUNTIF(Q67:AH67,"=逐步淘汰")</f>
        <v>1</v>
      </c>
      <c r="K67" s="23">
        <f>=COUNTIF(Q67:AH67,"=未涉及")</f>
        <v>8</v>
      </c>
      <c r="L67" s="23" t="e">
        <f>=COUNTIF((Q67,S67,U67,W67,Y67,AA67,AC67,AE67,AG67),"")</f>
        <v>#VALUE!</v>
      </c>
      <c r="M67" s="22" t="s">
        <f>=IF(OR(E67="首选推荐"),"推荐",IF(OR(E67="新技术试点"),"中性","不推荐"))</f>
        <v>331</v>
      </c>
      <c r="N67" s="22">
        <f>=IF(M67="推荐",(J67+K67)/COUNTA(配置表!$G$3:$G$11),IF(M67="不推荐",1-P67,0))</f>
        <v>0.888888888888889</v>
      </c>
      <c r="O67" s="23">
        <f>=IF(M67="不推荐",J67,0)</f>
        <v>1</v>
      </c>
      <c r="P67" s="22">
        <f>=IF(M67="不推荐",J67/COUNTA(配置表!$G$3:$G$11),0)</f>
        <v>0.111111111111111</v>
      </c>
      <c r="Q67" s="213" t="s">
        <v>23</v>
      </c>
      <c r="R67" s="213" t="s">
        <v>327</v>
      </c>
      <c r="S67" s="213" t="s">
        <v>23</v>
      </c>
      <c r="T67" s="213" t="s">
        <v>327</v>
      </c>
      <c r="U67" s="213" t="s">
        <v>25</v>
      </c>
      <c r="V67" s="213" t="s">
        <v>344</v>
      </c>
      <c r="W67" s="229" t="s">
        <v>23</v>
      </c>
      <c r="X67" s="213" t="s">
        <v>327</v>
      </c>
      <c r="Y67" s="213" t="s">
        <v>23</v>
      </c>
      <c r="Z67" s="213" t="s">
        <v>327</v>
      </c>
      <c r="AA67" s="213" t="s">
        <v>23</v>
      </c>
      <c r="AB67" s="213" t="s">
        <v>327</v>
      </c>
      <c r="AC67" s="213" t="s">
        <v>23</v>
      </c>
      <c r="AD67" s="213" t="s">
        <v>327</v>
      </c>
      <c r="AE67" s="213" t="s">
        <v>23</v>
      </c>
      <c r="AF67" s="213" t="s">
        <v>327</v>
      </c>
      <c r="AG67" s="213" t="s">
        <v>23</v>
      </c>
      <c r="AH67" s="213" t="s">
        <v>327</v>
      </c>
    </row>
    <row r="68" spans="1:34" ht="27" customHeight="true">
      <c r="A68" s="4" t="s"/>
      <c r="B68" s="4" t="s"/>
      <c r="C68" s="18" t="s">
        <v>640</v>
      </c>
      <c r="D68" s="19" t="s">
        <v>641</v>
      </c>
      <c r="E68" s="87" t="s">
        <v>19</v>
      </c>
      <c r="F68" s="21" t="s"/>
      <c r="G68" s="4" t="s"/>
      <c r="H68" s="95" t="s"/>
      <c r="I68" s="212">
        <f>=COUNTIF(M68,"=推荐")*9/(COUNTIF(M68,"=推荐")*9+SUM(O68))</f>
        <v>1</v>
      </c>
      <c r="J68" s="260">
        <f>=COUNTIF(Q68:AH68,"=当前方案")+COUNTIF(Q68:AH68,"=存量维持")+COUNTIF(Q68:AH68,"=新技术试点")+COUNTIF(Q68:AH68,"=逐步淘汰")</f>
        <v>2</v>
      </c>
      <c r="K68" s="23">
        <f>=COUNTIF(Q68:AH68,"=未涉及")</f>
        <v>7</v>
      </c>
      <c r="L68" s="23" t="e">
        <f>=COUNTIF((Q68,S68,U68,W68,Y68,AA68,AC68,AE68,AG68),"")</f>
        <v>#VALUE!</v>
      </c>
      <c r="M68" s="22" t="s">
        <f>=IF(OR(E68="首选推荐"),"推荐",IF(OR(E68="新技术试点"),"中性","不推荐"))</f>
        <v>326</v>
      </c>
      <c r="N68" s="22">
        <f>=IF(M68="推荐",(J68+K68)/COUNTA(配置表!$G$3:$G$11),IF(M68="不推荐",1-P68,0))</f>
        <v>1</v>
      </c>
      <c r="O68" s="23">
        <f>=IF(M68="不推荐",J68,0)</f>
        <v>0</v>
      </c>
      <c r="P68" s="22">
        <f>=IF(M68="不推荐",J68/COUNTA(配置表!$G$3:$G$11),0)</f>
        <v>0</v>
      </c>
      <c r="Q68" s="213" t="s">
        <v>20</v>
      </c>
      <c r="R68" s="213" t="s">
        <v>21</v>
      </c>
      <c r="S68" s="213" t="s">
        <v>20</v>
      </c>
      <c r="T68" s="213" t="s">
        <v>21</v>
      </c>
      <c r="U68" s="213" t="s">
        <v>23</v>
      </c>
      <c r="V68" s="213" t="s">
        <v>327</v>
      </c>
      <c r="W68" s="229" t="s">
        <v>23</v>
      </c>
      <c r="X68" s="213" t="s">
        <v>327</v>
      </c>
      <c r="Y68" s="213" t="s">
        <v>23</v>
      </c>
      <c r="Z68" s="213" t="s">
        <v>327</v>
      </c>
      <c r="AA68" s="213" t="s">
        <v>23</v>
      </c>
      <c r="AB68" s="213" t="s">
        <v>327</v>
      </c>
      <c r="AC68" s="213" t="s">
        <v>23</v>
      </c>
      <c r="AD68" s="213" t="s">
        <v>327</v>
      </c>
      <c r="AE68" s="213" t="s">
        <v>23</v>
      </c>
      <c r="AF68" s="213" t="s">
        <v>327</v>
      </c>
      <c r="AG68" s="213" t="s">
        <v>23</v>
      </c>
      <c r="AH68" s="213" t="s">
        <v>329</v>
      </c>
    </row>
    <row r="69" spans="1:34" ht="27" customHeight="true">
      <c r="A69" s="4" t="s"/>
      <c r="B69" s="4" t="s"/>
      <c r="C69" s="36" t="s">
        <v>168</v>
      </c>
      <c r="D69" s="19" t="s">
        <v>642</v>
      </c>
      <c r="E69" s="87" t="s">
        <v>29</v>
      </c>
      <c r="F69" s="21" t="s"/>
      <c r="G69" s="4" t="s"/>
      <c r="H69" s="4" t="s"/>
      <c r="I69" s="261">
        <v>0</v>
      </c>
      <c r="J69" s="23">
        <f>=COUNTIF(Q69:AH69,"=当前方案")+COUNTIF(Q69:AH69,"=存量维持")+COUNTIF(Q69:AH69,"=新技术试点")+COUNTIF(Q69:AH69,"=逐步淘汰")</f>
        <v>2</v>
      </c>
      <c r="K69" s="23">
        <f>=COUNTIF(Q69:AH69,"=未涉及")</f>
        <v>6</v>
      </c>
      <c r="L69" s="23" t="e">
        <f>=COUNTIF((Q69,S69,U69,W69,Y69,AA69,AC69,AE69,AG69),"")</f>
        <v>#VALUE!</v>
      </c>
      <c r="M69" s="22" t="s">
        <f>=IF(OR(E69="首选推荐"),"推荐",IF(OR(E69="新技术试点"),"中性","不推荐"))</f>
        <v>328</v>
      </c>
      <c r="N69" s="22">
        <f>=IF(M69="推荐",(J69+K69)/COUNTA(配置表!$G$3:$G$11),IF(M69="不推荐",1-P69,0))</f>
        <v>0</v>
      </c>
      <c r="O69" s="23">
        <f>=IF(M69="不推荐",J69,0)</f>
        <v>0</v>
      </c>
      <c r="P69" s="22">
        <f>=IF(M69="不推荐",J69/COUNTA(配置表!$G$3:$G$11),0)</f>
        <v>0</v>
      </c>
      <c r="Q69" s="213" t="s">
        <v>20</v>
      </c>
      <c r="R69" s="214" t="s">
        <v>21</v>
      </c>
      <c r="S69" s="216" t="s">
        <v>343</v>
      </c>
      <c r="T69" s="213" t="s">
        <v>329</v>
      </c>
      <c r="U69" s="213" t="s">
        <v>23</v>
      </c>
      <c r="V69" s="213" t="s">
        <v>327</v>
      </c>
      <c r="W69" s="229" t="s">
        <v>23</v>
      </c>
      <c r="X69" s="213" t="s">
        <v>327</v>
      </c>
      <c r="Y69" s="213" t="s">
        <v>23</v>
      </c>
      <c r="Z69" s="213" t="s">
        <v>327</v>
      </c>
      <c r="AA69" s="213" t="s">
        <v>23</v>
      </c>
      <c r="AB69" s="213" t="s">
        <v>327</v>
      </c>
      <c r="AC69" s="213" t="s">
        <v>23</v>
      </c>
      <c r="AD69" s="213" t="s">
        <v>327</v>
      </c>
      <c r="AE69" s="213" t="s">
        <v>23</v>
      </c>
      <c r="AF69" s="213" t="s">
        <v>327</v>
      </c>
      <c r="AG69" s="216" t="s">
        <v>29</v>
      </c>
      <c r="AH69" s="213" t="s">
        <v>329</v>
      </c>
    </row>
    <row r="70" spans="1:34" ht="27" customHeight="true">
      <c r="A70" s="4" t="s"/>
      <c r="B70" s="4" t="s"/>
      <c r="C70" s="39" t="s"/>
      <c r="D70" s="25" t="s">
        <v>169</v>
      </c>
      <c r="E70" s="87" t="s">
        <v>29</v>
      </c>
      <c r="F70" s="29" t="s"/>
      <c r="G70" s="4" t="s"/>
      <c r="H70" s="4" t="s"/>
      <c r="I70" s="218" t="s"/>
      <c r="J70" s="23">
        <f>=COUNTIF(Q70:AH70,"=当前方案")+COUNTIF(Q70:AH70,"=存量维持")+COUNTIF(Q70:AH70,"=新技术试点")+COUNTIF(Q70:AH70,"=逐步淘汰")</f>
        <v>1</v>
      </c>
      <c r="K70" s="23">
        <f>=COUNTIF(Q70:AH70,"=未涉及")</f>
        <v>8</v>
      </c>
      <c r="L70" s="23" t="e">
        <f>=COUNTIF((Q70,S70,U70,W70,Y70,AA70,AC70,AE70,AG70),"")</f>
        <v>#VALUE!</v>
      </c>
      <c r="M70" s="22" t="s">
        <f>=IF(OR(E70="首选推荐"),"推荐",IF(OR(E70="新技术试点"),"中性","不推荐"))</f>
        <v>328</v>
      </c>
      <c r="N70" s="22">
        <f>=IF(M70="推荐",(J70+K70)/COUNTA(配置表!$G$3:$G$11),IF(M70="不推荐",1-P70,0))</f>
        <v>0</v>
      </c>
      <c r="O70" s="23">
        <f>=IF(M70="不推荐",J70,0)</f>
        <v>0</v>
      </c>
      <c r="P70" s="22">
        <f>=IF(M70="不推荐",J70/COUNTA(配置表!$G$3:$G$11),0)</f>
        <v>0</v>
      </c>
      <c r="Q70" s="213" t="s">
        <v>23</v>
      </c>
      <c r="R70" s="214" t="s">
        <v>327</v>
      </c>
      <c r="S70" s="216" t="s">
        <v>20</v>
      </c>
      <c r="T70" s="213" t="s">
        <v>21</v>
      </c>
      <c r="U70" s="213" t="s">
        <v>23</v>
      </c>
      <c r="V70" s="213" t="s">
        <v>327</v>
      </c>
      <c r="W70" s="229" t="s">
        <v>23</v>
      </c>
      <c r="X70" s="213" t="s">
        <v>327</v>
      </c>
      <c r="Y70" s="213" t="s">
        <v>23</v>
      </c>
      <c r="Z70" s="213" t="s">
        <v>327</v>
      </c>
      <c r="AA70" s="229" t="s">
        <v>23</v>
      </c>
      <c r="AB70" s="213" t="s">
        <v>327</v>
      </c>
      <c r="AC70" s="213" t="s">
        <v>23</v>
      </c>
      <c r="AD70" s="214" t="s">
        <v>327</v>
      </c>
      <c r="AE70" s="213" t="s">
        <v>23</v>
      </c>
      <c r="AF70" s="213" t="s">
        <v>327</v>
      </c>
      <c r="AG70" s="213" t="s">
        <v>23</v>
      </c>
      <c r="AH70" s="213" t="s">
        <v>327</v>
      </c>
    </row>
    <row r="71" spans="1:34" ht="27" customHeight="true">
      <c r="A71" s="4" t="s"/>
      <c r="B71" s="4" t="s"/>
      <c r="C71" s="31" t="s">
        <v>170</v>
      </c>
      <c r="D71" s="25" t="s">
        <v>171</v>
      </c>
      <c r="E71" s="87" t="s">
        <v>19</v>
      </c>
      <c r="F71" s="21" t="s"/>
      <c r="G71" s="4" t="s"/>
      <c r="H71" s="95" t="s"/>
      <c r="I71" s="212">
        <f>=COUNTIF(M71,"=推荐")*9/(COUNTIF(M71,"=推荐")*9+SUM(O71))</f>
        <v>1</v>
      </c>
      <c r="J71" s="260">
        <f>=COUNTIF(Q71:AH71,"=当前方案")+COUNTIF(Q71:AH71,"=存量维持")+COUNTIF(Q71:AH71,"=新技术试点")+COUNTIF(Q71:AH71,"=逐步淘汰")</f>
        <v>3</v>
      </c>
      <c r="K71" s="23">
        <f>=COUNTIF(Q71:AH71,"=未涉及")</f>
        <v>6</v>
      </c>
      <c r="L71" s="23" t="e">
        <f>=COUNTIF((Q71,S71,U71,W71,Y71,AA71,AC71,AE71,AG71),"")</f>
        <v>#VALUE!</v>
      </c>
      <c r="M71" s="22" t="s">
        <f>=IF(OR(E71="首选推荐"),"推荐",IF(OR(E71="新技术试点"),"中性","不推荐"))</f>
        <v>326</v>
      </c>
      <c r="N71" s="22">
        <f>=IF(M71="推荐",(J71+K71)/COUNTA(配置表!$G$3:$G$11),IF(M71="不推荐",1-P71,0))</f>
        <v>1</v>
      </c>
      <c r="O71" s="23">
        <f>=IF(M71="不推荐",J71,0)</f>
        <v>0</v>
      </c>
      <c r="P71" s="22">
        <f>=IF(M71="不推荐",J71/COUNTA(配置表!$G$3:$G$11),0)</f>
        <v>0</v>
      </c>
      <c r="Q71" s="213" t="s">
        <v>20</v>
      </c>
      <c r="R71" s="214" t="s">
        <v>21</v>
      </c>
      <c r="S71" s="213" t="s">
        <v>20</v>
      </c>
      <c r="T71" s="213" t="s">
        <v>21</v>
      </c>
      <c r="U71" s="213" t="s">
        <v>29</v>
      </c>
      <c r="V71" s="213" t="s">
        <v>329</v>
      </c>
      <c r="W71" s="229" t="s">
        <v>23</v>
      </c>
      <c r="X71" s="213" t="s">
        <v>327</v>
      </c>
      <c r="Y71" s="213" t="s">
        <v>23</v>
      </c>
      <c r="Z71" s="213" t="s">
        <v>327</v>
      </c>
      <c r="AA71" s="213" t="s">
        <v>23</v>
      </c>
      <c r="AB71" s="213" t="s">
        <v>327</v>
      </c>
      <c r="AC71" s="213" t="s">
        <v>23</v>
      </c>
      <c r="AD71" s="213" t="s">
        <v>327</v>
      </c>
      <c r="AE71" s="213" t="s">
        <v>23</v>
      </c>
      <c r="AF71" s="213" t="s">
        <v>327</v>
      </c>
      <c r="AG71" s="213" t="s">
        <v>23</v>
      </c>
      <c r="AH71" s="213" t="s">
        <v>329</v>
      </c>
    </row>
    <row r="72" spans="1:34" ht="27" customHeight="true">
      <c r="A72" s="4" t="s"/>
      <c r="B72" s="4" t="s"/>
      <c r="C72" s="18" t="s">
        <v>643</v>
      </c>
      <c r="D72" s="19" t="s">
        <v>644</v>
      </c>
      <c r="E72" s="87" t="s">
        <v>19</v>
      </c>
      <c r="F72" s="21" t="s"/>
      <c r="G72" s="4" t="s"/>
      <c r="H72" s="95" t="s"/>
      <c r="I72" s="212">
        <f>=COUNTIF(M72,"=推荐")*9/(COUNTIF(M72,"=推荐")*9+SUM(O72))</f>
        <v>1</v>
      </c>
      <c r="J72" s="260">
        <f>=COUNTIF(Q72:AH72,"=当前方案")+COUNTIF(Q72:AH72,"=存量维持")+COUNTIF(Q72:AH72,"=新技术试点")+COUNTIF(Q72:AH72,"=逐步淘汰")</f>
        <v>3</v>
      </c>
      <c r="K72" s="23">
        <f>=COUNTIF(Q72:AH72,"=未涉及")</f>
        <v>6</v>
      </c>
      <c r="L72" s="23" t="e">
        <f>=COUNTIF((Q72,S72,U72,W72,Y72,AA72,AC72,AE72,AG72),"")</f>
        <v>#VALUE!</v>
      </c>
      <c r="M72" s="22" t="s">
        <f>=IF(OR(E72="首选推荐"),"推荐",IF(OR(E72="新技术试点"),"中性","不推荐"))</f>
        <v>326</v>
      </c>
      <c r="N72" s="22">
        <f>=IF(M72="推荐",(J72+K72)/COUNTA(配置表!$G$3:$G$11),IF(M72="不推荐",1-P72,0))</f>
        <v>1</v>
      </c>
      <c r="O72" s="23">
        <f>=IF(M72="不推荐",J72,0)</f>
        <v>0</v>
      </c>
      <c r="P72" s="22">
        <f>=IF(M72="不推荐",J72/COUNTA(配置表!$G$3:$G$11),0)</f>
        <v>0</v>
      </c>
      <c r="Q72" s="214" t="s">
        <v>20</v>
      </c>
      <c r="R72" s="214" t="s">
        <v>21</v>
      </c>
      <c r="S72" s="213" t="s">
        <v>23</v>
      </c>
      <c r="T72" s="213" t="s">
        <v>327</v>
      </c>
      <c r="U72" s="214" t="s">
        <v>23</v>
      </c>
      <c r="V72" s="213" t="s">
        <v>327</v>
      </c>
      <c r="W72" s="214" t="s">
        <v>20</v>
      </c>
      <c r="X72" s="213" t="s">
        <v>21</v>
      </c>
      <c r="Y72" s="214" t="s">
        <v>23</v>
      </c>
      <c r="Z72" s="215" t="s">
        <v>327</v>
      </c>
      <c r="AA72" s="213" t="s">
        <v>23</v>
      </c>
      <c r="AB72" s="213" t="s">
        <v>327</v>
      </c>
      <c r="AC72" s="214" t="s">
        <v>23</v>
      </c>
      <c r="AD72" s="213" t="s">
        <v>327</v>
      </c>
      <c r="AE72" s="214" t="s">
        <v>20</v>
      </c>
      <c r="AF72" s="213" t="s">
        <v>21</v>
      </c>
      <c r="AG72" s="213" t="s">
        <v>23</v>
      </c>
      <c r="AH72" s="213" t="s">
        <v>329</v>
      </c>
    </row>
    <row r="73" spans="1:34" ht="27" customHeight="true">
      <c r="A73" s="4" t="s"/>
      <c r="B73" s="79" t="s">
        <v>375</v>
      </c>
      <c r="C73" s="36" t="s">
        <v>172</v>
      </c>
      <c r="D73" s="25" t="s">
        <v>173</v>
      </c>
      <c r="E73" s="89" t="s">
        <v>29</v>
      </c>
      <c r="F73" s="21" t="s"/>
      <c r="G73" s="4" t="s"/>
      <c r="H73" s="262">
        <f>=COUNTIF(M73:M78,"=推荐")*9/(COUNTIF(M73:M78,"=推荐")*9+SUM(O73:O78))</f>
        <v>1</v>
      </c>
      <c r="I73" s="261">
        <v>0</v>
      </c>
      <c r="J73" s="260">
        <f>=COUNTIF(Q73:AH73,"=当前方案")+COUNTIF(Q73:AH73,"=存量维持")+COUNTIF(Q73:AH73,"=新技术试点")+COUNTIF(Q73:AH73,"=逐步淘汰")</f>
        <v>3</v>
      </c>
      <c r="K73" s="23">
        <f>=COUNTIF(Q73:AH73,"=未涉及")</f>
        <v>6</v>
      </c>
      <c r="L73" s="23" t="e">
        <f>=COUNTIF((Q73,S73,U73,W73,Y73,AA73,AC73,AE73,AG73),"")</f>
        <v>#VALUE!</v>
      </c>
      <c r="M73" s="22" t="s">
        <f>=IF(OR(E73="首选推荐"),"推荐",IF(OR(E73="新技术试点"),"中性","不推荐"))</f>
        <v>328</v>
      </c>
      <c r="N73" s="22">
        <f>=IF(M73="推荐",(J73+K73)/COUNTA(配置表!$G$3:$G$11),IF(M73="不推荐",1-P73,0))</f>
        <v>0</v>
      </c>
      <c r="O73" s="23">
        <f>=IF(M73="不推荐",J73,0)</f>
        <v>0</v>
      </c>
      <c r="P73" s="22">
        <f>=IF(M73="不推荐",J73/COUNTA(配置表!$G$3:$G$11),0)</f>
        <v>0</v>
      </c>
      <c r="Q73" s="214" t="s">
        <v>29</v>
      </c>
      <c r="R73" s="215" t="s">
        <v>329</v>
      </c>
      <c r="S73" s="214" t="s">
        <v>29</v>
      </c>
      <c r="T73" s="213" t="s">
        <v>329</v>
      </c>
      <c r="U73" s="214" t="s">
        <v>23</v>
      </c>
      <c r="V73" s="215" t="s">
        <v>327</v>
      </c>
      <c r="W73" s="214" t="s">
        <v>23</v>
      </c>
      <c r="X73" s="213" t="s">
        <v>327</v>
      </c>
      <c r="Y73" s="214" t="s">
        <v>23</v>
      </c>
      <c r="Z73" s="213" t="s">
        <v>327</v>
      </c>
      <c r="AA73" s="213" t="s">
        <v>29</v>
      </c>
      <c r="AB73" s="213" t="s">
        <v>329</v>
      </c>
      <c r="AC73" s="214" t="s">
        <v>23</v>
      </c>
      <c r="AD73" s="213" t="s">
        <v>327</v>
      </c>
      <c r="AE73" s="214" t="s">
        <v>23</v>
      </c>
      <c r="AF73" s="213" t="s">
        <v>327</v>
      </c>
      <c r="AG73" s="213" t="s">
        <v>23</v>
      </c>
      <c r="AH73" s="213" t="s">
        <v>329</v>
      </c>
    </row>
    <row r="74" spans="1:34" ht="27" customHeight="true">
      <c r="A74" s="4" t="s"/>
      <c r="B74" s="4" t="s"/>
      <c r="C74" s="38" t="s"/>
      <c r="D74" s="25" t="s">
        <v>174</v>
      </c>
      <c r="E74" s="89" t="s">
        <v>29</v>
      </c>
      <c r="F74" s="21" t="s"/>
      <c r="G74" s="4" t="s"/>
      <c r="H74" s="95" t="s"/>
      <c r="I74" s="218" t="s"/>
      <c r="J74" s="260">
        <f>=COUNTIF(Q74:AH74,"=当前方案")+COUNTIF(Q74:AH74,"=存量维持")+COUNTIF(Q74:AH74,"=新技术试点")+COUNTIF(Q74:AH74,"=逐步淘汰")</f>
        <v>1</v>
      </c>
      <c r="K74" s="23">
        <f>=COUNTIF(Q74:AH74,"=未涉及")</f>
        <v>8</v>
      </c>
      <c r="L74" s="23" t="e">
        <f>=COUNTIF((Q74,S74,U74,W74,Y74,AA74,AC74,AE74,AG74),"")</f>
        <v>#VALUE!</v>
      </c>
      <c r="M74" s="22" t="s">
        <f>=IF(OR(E74="首选推荐"),"推荐",IF(OR(E74="新技术试点"),"中性","不推荐"))</f>
        <v>328</v>
      </c>
      <c r="N74" s="22">
        <f>=IF(M74="推荐",(J74+K74)/COUNTA(配置表!$G$3:$G$11),IF(M74="不推荐",1-P74,0))</f>
        <v>0</v>
      </c>
      <c r="O74" s="23">
        <f>=IF(M74="不推荐",J74,0)</f>
        <v>0</v>
      </c>
      <c r="P74" s="22">
        <f>=IF(M74="不推荐",J74/COUNTA(配置表!$G$3:$G$11),0)</f>
        <v>0</v>
      </c>
      <c r="Q74" s="213" t="s">
        <v>29</v>
      </c>
      <c r="R74" s="213" t="s">
        <v>329</v>
      </c>
      <c r="S74" s="213" t="s">
        <v>23</v>
      </c>
      <c r="T74" s="213" t="s">
        <v>327</v>
      </c>
      <c r="U74" s="213" t="s">
        <v>23</v>
      </c>
      <c r="V74" s="213" t="s">
        <v>327</v>
      </c>
      <c r="W74" s="229" t="s">
        <v>23</v>
      </c>
      <c r="X74" s="213" t="s">
        <v>327</v>
      </c>
      <c r="Y74" s="213" t="s">
        <v>23</v>
      </c>
      <c r="Z74" s="213" t="s">
        <v>327</v>
      </c>
      <c r="AA74" s="213" t="s">
        <v>23</v>
      </c>
      <c r="AB74" s="213" t="s">
        <v>327</v>
      </c>
      <c r="AC74" s="213" t="s">
        <v>23</v>
      </c>
      <c r="AD74" s="213" t="s">
        <v>327</v>
      </c>
      <c r="AE74" s="213" t="s">
        <v>23</v>
      </c>
      <c r="AF74" s="213" t="s">
        <v>327</v>
      </c>
      <c r="AG74" s="213" t="s">
        <v>23</v>
      </c>
      <c r="AH74" s="213" t="s">
        <v>329</v>
      </c>
    </row>
    <row r="75" spans="1:34" ht="27" customHeight="true">
      <c r="A75" s="4" t="s"/>
      <c r="B75" s="4" t="s"/>
      <c r="C75" s="38" t="s"/>
      <c r="D75" s="254" t="s">
        <v>175</v>
      </c>
      <c r="E75" s="87" t="s">
        <v>29</v>
      </c>
      <c r="F75" s="29" t="s">
        <v>176</v>
      </c>
      <c r="G75" s="4" t="s"/>
      <c r="H75" s="95" t="s"/>
      <c r="I75" s="218" t="s"/>
      <c r="J75" s="260">
        <f>=COUNTIF(Q75:AH75,"=当前方案")+COUNTIF(Q75:AH75,"=存量维持")+COUNTIF(Q75:AH75,"=新技术试点")+COUNTIF(Q75:AH75,"=逐步淘汰")</f>
        <v>6</v>
      </c>
      <c r="K75" s="23">
        <f>=COUNTIF(Q75:AH75,"=未涉及")</f>
        <v>3</v>
      </c>
      <c r="L75" s="23" t="e">
        <f>=COUNTIF((Q75,S75,U75,W75,Y75,AA75,AC75,AE75,AG75),"")</f>
        <v>#VALUE!</v>
      </c>
      <c r="M75" s="22" t="s">
        <f>=IF(OR(E75="首选推荐"),"推荐",IF(OR(E75="新技术试点"),"中性","不推荐"))</f>
        <v>328</v>
      </c>
      <c r="N75" s="22">
        <f>=IF(M75="推荐",(J75+K75)/COUNTA(配置表!$G$3:$G$11),IF(M75="不推荐",1-P75,0))</f>
        <v>0</v>
      </c>
      <c r="O75" s="23">
        <f>=IF(M75="不推荐",J75,0)</f>
        <v>0</v>
      </c>
      <c r="P75" s="22">
        <f>=IF(M75="不推荐",J75/COUNTA(配置表!$G$3:$G$11),0)</f>
        <v>0</v>
      </c>
      <c r="Q75" s="213" t="s">
        <v>29</v>
      </c>
      <c r="R75" s="213" t="s">
        <v>329</v>
      </c>
      <c r="S75" s="213" t="s">
        <v>29</v>
      </c>
      <c r="T75" s="213" t="s">
        <v>329</v>
      </c>
      <c r="U75" s="213" t="s">
        <v>29</v>
      </c>
      <c r="V75" s="215" t="s">
        <v>329</v>
      </c>
      <c r="W75" s="229" t="s">
        <v>23</v>
      </c>
      <c r="X75" s="213" t="s">
        <v>327</v>
      </c>
      <c r="Y75" s="213" t="s">
        <v>20</v>
      </c>
      <c r="Z75" s="213" t="s">
        <v>21</v>
      </c>
      <c r="AA75" s="213" t="s">
        <v>29</v>
      </c>
      <c r="AB75" s="213" t="s">
        <v>329</v>
      </c>
      <c r="AC75" s="215" t="s">
        <v>29</v>
      </c>
      <c r="AD75" s="213" t="s">
        <v>329</v>
      </c>
      <c r="AE75" s="213" t="s">
        <v>23</v>
      </c>
      <c r="AF75" s="213" t="s">
        <v>329</v>
      </c>
      <c r="AG75" s="213" t="s">
        <v>23</v>
      </c>
      <c r="AH75" s="213" t="s">
        <v>329</v>
      </c>
    </row>
    <row r="76" spans="1:34" ht="27" customHeight="true">
      <c r="A76" s="4" t="s"/>
      <c r="B76" s="4" t="s"/>
      <c r="C76" s="39" t="s"/>
      <c r="D76" s="25" t="s">
        <v>177</v>
      </c>
      <c r="E76" s="89" t="s">
        <v>29</v>
      </c>
      <c r="F76" s="29" t="s"/>
      <c r="G76" s="4" t="s"/>
      <c r="H76" s="95" t="s"/>
      <c r="I76" s="218" t="s"/>
      <c r="J76" s="260">
        <f>=COUNTIF(Q76:AH76,"=当前方案")+COUNTIF(Q76:AH76,"=存量维持")+COUNTIF(Q76:AH76,"=新技术试点")+COUNTIF(Q76:AH76,"=逐步淘汰")</f>
        <v>1</v>
      </c>
      <c r="K76" s="23">
        <f>=COUNTIF(Q76:AH76,"=未涉及")</f>
        <v>8</v>
      </c>
      <c r="L76" s="23" t="e">
        <f>=COUNTIF((Q76,S76,U76,W76,Y76,AA76,AC76,AE76,AG76),"")</f>
        <v>#VALUE!</v>
      </c>
      <c r="M76" s="22" t="s">
        <f>=IF(OR(E76="首选推荐"),"推荐",IF(OR(E76="新技术试点"),"中性","不推荐"))</f>
        <v>328</v>
      </c>
      <c r="N76" s="22">
        <f>=IF(M76="推荐",(J76+K76)/COUNTA(配置表!$G$3:$G$11),IF(M76="不推荐",1-P76,0))</f>
        <v>0</v>
      </c>
      <c r="O76" s="23">
        <f>=IF(M76="不推荐",J76,0)</f>
        <v>0</v>
      </c>
      <c r="P76" s="22">
        <f>=IF(M76="不推荐",J76/COUNTA(配置表!$G$3:$G$11),0)</f>
        <v>0</v>
      </c>
      <c r="Q76" s="215" t="s">
        <v>23</v>
      </c>
      <c r="R76" s="213" t="s">
        <v>327</v>
      </c>
      <c r="S76" s="213" t="s">
        <v>23</v>
      </c>
      <c r="T76" s="215" t="s">
        <v>327</v>
      </c>
      <c r="U76" s="213" t="s">
        <v>23</v>
      </c>
      <c r="V76" s="215" t="s">
        <v>327</v>
      </c>
      <c r="W76" s="229" t="s">
        <v>23</v>
      </c>
      <c r="X76" s="213" t="s">
        <v>327</v>
      </c>
      <c r="Y76" s="213" t="s">
        <v>23</v>
      </c>
      <c r="Z76" s="213" t="s">
        <v>327</v>
      </c>
      <c r="AA76" s="213" t="s">
        <v>29</v>
      </c>
      <c r="AB76" s="213" t="s">
        <v>329</v>
      </c>
      <c r="AC76" s="213" t="s">
        <v>23</v>
      </c>
      <c r="AD76" s="213" t="s">
        <v>327</v>
      </c>
      <c r="AE76" s="213" t="s">
        <v>23</v>
      </c>
      <c r="AF76" s="213" t="s">
        <v>327</v>
      </c>
      <c r="AG76" s="213" t="s">
        <v>23</v>
      </c>
      <c r="AH76" s="213" t="s">
        <v>329</v>
      </c>
    </row>
    <row r="77" spans="1:34" ht="27" customHeight="true">
      <c r="A77" s="4" t="s"/>
      <c r="B77" s="4" t="s"/>
      <c r="C77" s="31" t="s">
        <v>178</v>
      </c>
      <c r="D77" s="25" t="s">
        <v>179</v>
      </c>
      <c r="E77" s="87" t="s">
        <v>29</v>
      </c>
      <c r="F77" s="29" t="s"/>
      <c r="G77" s="4" t="s"/>
      <c r="H77" s="95" t="s"/>
      <c r="I77" s="261">
        <v>0</v>
      </c>
      <c r="J77" s="260">
        <f>=COUNTIF(Q77:AH77,"=当前方案")+COUNTIF(Q77:AH77,"=存量维持")+COUNTIF(Q77:AH77,"=新技术试点")+COUNTIF(Q77:AH77,"=逐步淘汰")</f>
        <v>1</v>
      </c>
      <c r="K77" s="23">
        <f>=COUNTIF(Q77:AH77,"=未涉及")</f>
        <v>8</v>
      </c>
      <c r="L77" s="23" t="e">
        <f>=COUNTIF((Q77,S77,U77,W77,Y77,AA77,AC77,AE77,AG77),"")</f>
        <v>#VALUE!</v>
      </c>
      <c r="M77" s="22" t="s">
        <f>=IF(OR(E77="首选推荐"),"推荐",IF(OR(E77="新技术试点"),"中性","不推荐"))</f>
        <v>328</v>
      </c>
      <c r="N77" s="22">
        <f>=IF(M77="推荐",(J77+K77)/COUNTA(配置表!$G$3:$G$11),IF(M77="不推荐",1-P77,0))</f>
        <v>0</v>
      </c>
      <c r="O77" s="23">
        <f>=IF(M77="不推荐",J77,0)</f>
        <v>0</v>
      </c>
      <c r="P77" s="22">
        <f>=IF(M77="不推荐",J77/COUNTA(配置表!$G$3:$G$11),0)</f>
        <v>0</v>
      </c>
      <c r="Q77" s="213" t="s">
        <v>23</v>
      </c>
      <c r="R77" s="213" t="s">
        <v>329</v>
      </c>
      <c r="S77" s="213" t="s">
        <v>23</v>
      </c>
      <c r="T77" s="213" t="s">
        <v>327</v>
      </c>
      <c r="U77" s="213" t="s">
        <v>23</v>
      </c>
      <c r="V77" s="213" t="s">
        <v>327</v>
      </c>
      <c r="W77" s="229" t="s">
        <v>23</v>
      </c>
      <c r="X77" s="213" t="s">
        <v>327</v>
      </c>
      <c r="Y77" s="213" t="s">
        <v>23</v>
      </c>
      <c r="Z77" s="213" t="s">
        <v>327</v>
      </c>
      <c r="AA77" s="213" t="s">
        <v>23</v>
      </c>
      <c r="AB77" s="213" t="s">
        <v>327</v>
      </c>
      <c r="AC77" s="213" t="s">
        <v>20</v>
      </c>
      <c r="AD77" s="213" t="s">
        <v>21</v>
      </c>
      <c r="AE77" s="213" t="s">
        <v>23</v>
      </c>
      <c r="AF77" s="213" t="s">
        <v>327</v>
      </c>
      <c r="AG77" s="213" t="s">
        <v>23</v>
      </c>
      <c r="AH77" s="213" t="s">
        <v>329</v>
      </c>
    </row>
    <row r="78" spans="1:34" ht="27" customHeight="true">
      <c r="A78" s="4" t="s"/>
      <c r="B78" s="4" t="s"/>
      <c r="C78" s="36" t="s">
        <v>180</v>
      </c>
      <c r="D78" s="91" t="s">
        <v>181</v>
      </c>
      <c r="E78" s="87" t="s">
        <v>19</v>
      </c>
      <c r="F78" s="21" t="s"/>
      <c r="G78" s="4" t="s"/>
      <c r="H78" s="95" t="s"/>
      <c r="I78" s="212">
        <f>=COUNTIF(M78,"=推荐")*9/(COUNTIF(M78,"=推荐")*9+SUM(O78))</f>
        <v>1</v>
      </c>
      <c r="J78" s="260">
        <f>=COUNTIF(Q78:AH78,"=当前方案")+COUNTIF(Q78:AH78,"=存量维持")+COUNTIF(Q78:AH78,"=新技术试点")+COUNTIF(Q78:AH78,"=逐步淘汰")</f>
        <v>6</v>
      </c>
      <c r="K78" s="23">
        <f>=COUNTIF(Q78:AH78,"=未涉及")</f>
        <v>3</v>
      </c>
      <c r="L78" s="23" t="e">
        <f>=COUNTIF((Q78,S78,U78,W78,Y78,AA78,AC78,AE78,AG78),"")</f>
        <v>#VALUE!</v>
      </c>
      <c r="M78" s="22" t="s">
        <f>=IF(OR(E78="首选推荐"),"推荐",IF(OR(E78="新技术试点"),"中性","不推荐"))</f>
        <v>326</v>
      </c>
      <c r="N78" s="22">
        <f>=IF(M78="推荐",(J78+K78)/COUNTA(配置表!$G$3:$G$11),IF(M78="不推荐",1-P78,0))</f>
        <v>1</v>
      </c>
      <c r="O78" s="23">
        <f>=IF(M78="不推荐",J78,0)</f>
        <v>0</v>
      </c>
      <c r="P78" s="22">
        <f>=IF(M78="不推荐",J78/COUNTA(配置表!$G$3:$G$11),0)</f>
        <v>0</v>
      </c>
      <c r="Q78" s="213" t="s">
        <v>23</v>
      </c>
      <c r="R78" s="213" t="s">
        <v>327</v>
      </c>
      <c r="S78" s="213" t="s">
        <v>29</v>
      </c>
      <c r="T78" s="213" t="s">
        <v>329</v>
      </c>
      <c r="U78" s="213" t="s">
        <v>23</v>
      </c>
      <c r="V78" s="213" t="s">
        <v>329</v>
      </c>
      <c r="W78" s="213" t="s">
        <v>20</v>
      </c>
      <c r="X78" s="213" t="s">
        <v>21</v>
      </c>
      <c r="Y78" s="213" t="s">
        <v>20</v>
      </c>
      <c r="Z78" s="213" t="s">
        <v>21</v>
      </c>
      <c r="AA78" s="213" t="s">
        <v>25</v>
      </c>
      <c r="AB78" s="213" t="s">
        <v>21</v>
      </c>
      <c r="AC78" s="213" t="s">
        <v>20</v>
      </c>
      <c r="AD78" s="213" t="s">
        <v>21</v>
      </c>
      <c r="AE78" s="213" t="s">
        <v>23</v>
      </c>
      <c r="AF78" s="213" t="s">
        <v>327</v>
      </c>
      <c r="AG78" s="213" t="s">
        <v>20</v>
      </c>
      <c r="AH78" s="213" t="s">
        <v>21</v>
      </c>
    </row>
    <row r="79" spans="1:34" ht="27" customHeight="true">
      <c r="A79" s="41" t="s">
        <v>376</v>
      </c>
      <c r="B79" s="93" t="s">
        <v>182</v>
      </c>
      <c r="C79" s="31" t="s">
        <v>183</v>
      </c>
      <c r="D79" s="59" t="s">
        <v>184</v>
      </c>
      <c r="E79" s="94" t="s">
        <v>19</v>
      </c>
      <c r="F79" s="29" t="s">
        <v>377</v>
      </c>
      <c r="G79" s="263">
        <f>=COUNTIF(M79:M99,"=推荐")*9/(COUNTIF(M79:M99,"=推荐")*9+SUM(O79:O99))</f>
        <v>0.863013698630137</v>
      </c>
      <c r="H79" s="264">
        <f>=COUNTIF(M79:M84,"=推荐")*9/(COUNTIF(M79:M84,"=推荐")*9+SUM(O79:O84))</f>
        <v>0.692307692307692</v>
      </c>
      <c r="I79" s="237">
        <f>=COUNTIF(M79:M81,"=推荐")*9/(COUNTIF(M79:M81,"=推荐")*9+SUM(O79:O81))</f>
        <v>0.782608695652174</v>
      </c>
      <c r="J79" s="23">
        <f>=COUNTIF(Q79:AH79,"=当前方案")+COUNTIF(Q79:AH79,"=存量维持")+COUNTIF(Q79:AH79,"=新技术试点")+COUNTIF(Q79:AH79,"=逐步淘汰")</f>
        <v>6</v>
      </c>
      <c r="K79" s="23">
        <f>=COUNTIF(Q79:AH79,"=未涉及")</f>
        <v>3</v>
      </c>
      <c r="L79" s="23" t="e">
        <f>=COUNTIF((Q79,S79,U79,W79,Y79,AA79,AC79,AE79,AG79),"")</f>
        <v>#VALUE!</v>
      </c>
      <c r="M79" s="22" t="s">
        <f>=IF(OR(E79="首选推荐"),"推荐",IF(OR(E79="新技术试点"),"中性","不推荐"))</f>
        <v>326</v>
      </c>
      <c r="N79" s="22">
        <f>=IF(M79="推荐",(J79+K79)/COUNTA(配置表!$G$3:$G$11),IF(M79="不推荐",1-P79,0))</f>
        <v>1</v>
      </c>
      <c r="O79" s="23">
        <f>=IF(M79="不推荐",J79,0)</f>
        <v>0</v>
      </c>
      <c r="P79" s="22">
        <f>=IF(M79="不推荐",J79/COUNTA(配置表!$G$3:$G$11),0)</f>
        <v>0</v>
      </c>
      <c r="Q79" s="213" t="s">
        <v>20</v>
      </c>
      <c r="R79" s="213" t="s">
        <v>21</v>
      </c>
      <c r="S79" s="213" t="s">
        <v>20</v>
      </c>
      <c r="T79" s="213" t="s">
        <v>21</v>
      </c>
      <c r="U79" s="213" t="s">
        <v>20</v>
      </c>
      <c r="V79" s="213" t="s">
        <v>21</v>
      </c>
      <c r="W79" s="213" t="s">
        <v>23</v>
      </c>
      <c r="X79" s="213" t="s">
        <v>327</v>
      </c>
      <c r="Y79" s="213" t="s">
        <v>20</v>
      </c>
      <c r="Z79" s="213" t="s">
        <v>21</v>
      </c>
      <c r="AA79" s="229" t="s">
        <v>23</v>
      </c>
      <c r="AB79" s="213" t="s">
        <v>329</v>
      </c>
      <c r="AC79" s="213" t="s">
        <v>23</v>
      </c>
      <c r="AD79" s="213" t="s">
        <v>21</v>
      </c>
      <c r="AE79" s="213" t="s">
        <v>20</v>
      </c>
      <c r="AF79" s="213" t="s">
        <v>21</v>
      </c>
      <c r="AG79" s="213" t="s">
        <v>20</v>
      </c>
      <c r="AH79" s="213" t="s">
        <v>21</v>
      </c>
    </row>
    <row r="80" spans="1:34" ht="27" customHeight="true">
      <c r="A80" s="42" t="s"/>
      <c r="B80" s="95" t="s"/>
      <c r="C80" s="4" t="s"/>
      <c r="D80" s="59" t="s">
        <v>185</v>
      </c>
      <c r="E80" s="94" t="s">
        <v>19</v>
      </c>
      <c r="F80" s="29" t="s">
        <v>377</v>
      </c>
      <c r="G80" s="42" t="s"/>
      <c r="H80" s="95" t="s"/>
      <c r="I80" s="4" t="s"/>
      <c r="J80" s="23">
        <f>=COUNTIF(Q80:AH80,"=当前方案")+COUNTIF(Q80:AH80,"=存量维持")+COUNTIF(Q80:AH80,"=新技术试点")+COUNTIF(Q80:AH80,"=逐步淘汰")</f>
        <v>7</v>
      </c>
      <c r="K80" s="23">
        <f>=COUNTIF(Q80:AH80,"=未涉及")</f>
        <v>2</v>
      </c>
      <c r="L80" s="23" t="e">
        <f>=COUNTIF((Q80,S80,U80,W80,Y80,AA80,AC80,AE80,AG80),"")</f>
        <v>#VALUE!</v>
      </c>
      <c r="M80" s="22" t="s">
        <f>=IF(OR(E80="首选推荐"),"推荐",IF(OR(E80="新技术试点"),"中性","不推荐"))</f>
        <v>326</v>
      </c>
      <c r="N80" s="22">
        <f>=IF(M80="推荐",(J80+K80)/COUNTA(配置表!$G$3:$G$11),IF(M80="不推荐",1-P80,0))</f>
        <v>1</v>
      </c>
      <c r="O80" s="23">
        <f>=IF(M80="不推荐",J80,0)</f>
        <v>0</v>
      </c>
      <c r="P80" s="22">
        <f>=IF(M80="不推荐",J80/COUNTA(配置表!$G$3:$G$11),0)</f>
        <v>0</v>
      </c>
      <c r="Q80" s="213" t="s">
        <v>23</v>
      </c>
      <c r="R80" s="213" t="s">
        <v>327</v>
      </c>
      <c r="S80" s="213" t="s">
        <v>20</v>
      </c>
      <c r="T80" s="213" t="s">
        <v>21</v>
      </c>
      <c r="U80" s="213" t="s">
        <v>25</v>
      </c>
      <c r="V80" s="215" t="s">
        <v>21</v>
      </c>
      <c r="W80" s="213" t="s">
        <v>20</v>
      </c>
      <c r="X80" s="213" t="s">
        <v>21</v>
      </c>
      <c r="Y80" s="213" t="s">
        <v>25</v>
      </c>
      <c r="Z80" s="213" t="s">
        <v>344</v>
      </c>
      <c r="AA80" s="213" t="s">
        <v>25</v>
      </c>
      <c r="AB80" s="213" t="s">
        <v>344</v>
      </c>
      <c r="AC80" s="213" t="s">
        <v>25</v>
      </c>
      <c r="AD80" s="215" t="s">
        <v>21</v>
      </c>
      <c r="AE80" s="213" t="s">
        <v>23</v>
      </c>
      <c r="AF80" s="213" t="s">
        <v>327</v>
      </c>
      <c r="AG80" s="213" t="s">
        <v>20</v>
      </c>
      <c r="AH80" s="213" t="s">
        <v>21</v>
      </c>
    </row>
    <row r="81" spans="1:34" ht="27" customHeight="true">
      <c r="A81" s="42" t="s"/>
      <c r="B81" s="95" t="s"/>
      <c r="C81" s="83" t="s"/>
      <c r="D81" s="91" t="s">
        <v>186</v>
      </c>
      <c r="E81" s="94" t="s">
        <v>25</v>
      </c>
      <c r="F81" s="29" t="s">
        <v>377</v>
      </c>
      <c r="G81" s="42" t="s"/>
      <c r="H81" s="95" t="s"/>
      <c r="I81" s="83" t="s"/>
      <c r="J81" s="23">
        <f>=COUNTIF(Q81:AH81,"=当前方案")+COUNTIF(Q81:AH81,"=存量维持")+COUNTIF(Q81:AH81,"=新技术试点")+COUNTIF(Q81:AH81,"=逐步淘汰")</f>
        <v>5</v>
      </c>
      <c r="K81" s="23">
        <f>=COUNTIF(Q81:AH81,"=未涉及")</f>
        <v>4</v>
      </c>
      <c r="L81" s="23" t="e">
        <f>=COUNTIF((Q81,S81,U81,W81,Y81,AA81,AC81,AE81,AG81),"")</f>
        <v>#VALUE!</v>
      </c>
      <c r="M81" s="22" t="s">
        <f>=IF(OR(E81="首选推荐"),"推荐",IF(OR(E81="新技术试点"),"中性","不推荐"))</f>
        <v>331</v>
      </c>
      <c r="N81" s="22">
        <f>=IF(M81="推荐",(J81+K81)/COUNTA(配置表!$G$3:$G$11),IF(M81="不推荐",1-P81,0))</f>
        <v>0.444444444444445</v>
      </c>
      <c r="O81" s="23">
        <f>=IF(M81="不推荐",J81,0)</f>
        <v>5</v>
      </c>
      <c r="P81" s="22">
        <f>=IF(M81="不推荐",J81/COUNTA(配置表!$G$3:$G$11),0)</f>
        <v>0.555555555555556</v>
      </c>
      <c r="Q81" s="213" t="s">
        <v>25</v>
      </c>
      <c r="R81" s="213" t="s">
        <v>344</v>
      </c>
      <c r="S81" s="216" t="s">
        <v>25</v>
      </c>
      <c r="T81" s="213" t="s">
        <v>327</v>
      </c>
      <c r="U81" s="213" t="s">
        <v>23</v>
      </c>
      <c r="V81" s="213" t="s">
        <v>327</v>
      </c>
      <c r="W81" s="213" t="s">
        <v>23</v>
      </c>
      <c r="X81" s="213" t="s">
        <v>327</v>
      </c>
      <c r="Y81" s="213" t="s">
        <v>23</v>
      </c>
      <c r="Z81" s="213" t="s">
        <v>327</v>
      </c>
      <c r="AA81" s="213" t="s">
        <v>20</v>
      </c>
      <c r="AB81" s="213" t="s">
        <v>21</v>
      </c>
      <c r="AC81" s="213" t="s">
        <v>25</v>
      </c>
      <c r="AD81" s="213" t="s">
        <v>21</v>
      </c>
      <c r="AE81" s="213" t="s">
        <v>25</v>
      </c>
      <c r="AF81" s="213" t="s">
        <v>21</v>
      </c>
      <c r="AG81" s="213" t="s">
        <v>23</v>
      </c>
      <c r="AH81" s="213" t="s">
        <v>327</v>
      </c>
    </row>
    <row r="82" spans="1:34" ht="27" customHeight="true">
      <c r="A82" s="42" t="s"/>
      <c r="B82" s="95" t="s"/>
      <c r="C82" s="31" t="s">
        <v>187</v>
      </c>
      <c r="D82" s="59" t="s">
        <v>188</v>
      </c>
      <c r="E82" s="96" t="s">
        <v>29</v>
      </c>
      <c r="F82" s="29" t="s">
        <v>378</v>
      </c>
      <c r="G82" s="42" t="s"/>
      <c r="H82" s="95" t="s"/>
      <c r="I82" s="225">
        <v>0</v>
      </c>
      <c r="J82" s="23">
        <f>=COUNTIF(Q82:AH82,"=当前方案")+COUNTIF(Q82:AH82,"=存量维持")+COUNTIF(Q82:AH82,"=新技术试点")+COUNTIF(Q82:AH82,"=逐步淘汰")</f>
        <v>3</v>
      </c>
      <c r="K82" s="23">
        <f>=COUNTIF(Q82:AH82,"=未涉及")</f>
        <v>6</v>
      </c>
      <c r="L82" s="23" t="e">
        <f>=COUNTIF((Q82,S82,U82,W82,Y82,AA82,AC82,AE82,AG82),"")</f>
        <v>#VALUE!</v>
      </c>
      <c r="M82" s="22" t="s">
        <f>=IF(OR(E82="首选推荐"),"推荐",IF(OR(E82="新技术试点"),"中性","不推荐"))</f>
        <v>328</v>
      </c>
      <c r="N82" s="22">
        <f>=IF(M82="推荐",(J82+K82)/COUNTA(配置表!$G$3:$G$11),IF(M82="不推荐",1-P82,0))</f>
        <v>0</v>
      </c>
      <c r="O82" s="23">
        <f>=IF(M82="不推荐",J82,0)</f>
        <v>0</v>
      </c>
      <c r="P82" s="22">
        <f>=IF(M82="不推荐",J82/COUNTA(配置表!$G$3:$G$11),0)</f>
        <v>0</v>
      </c>
      <c r="Q82" s="213" t="s">
        <v>23</v>
      </c>
      <c r="R82" s="213" t="s">
        <v>327</v>
      </c>
      <c r="S82" s="213" t="s">
        <v>23</v>
      </c>
      <c r="T82" s="213" t="s">
        <v>327</v>
      </c>
      <c r="U82" s="213" t="s">
        <v>23</v>
      </c>
      <c r="V82" s="213" t="s">
        <v>327</v>
      </c>
      <c r="W82" s="213" t="s">
        <v>23</v>
      </c>
      <c r="X82" s="213" t="s">
        <v>327</v>
      </c>
      <c r="Y82" s="213" t="s">
        <v>20</v>
      </c>
      <c r="Z82" s="213" t="s">
        <v>21</v>
      </c>
      <c r="AA82" s="213" t="s">
        <v>20</v>
      </c>
      <c r="AB82" s="213" t="s">
        <v>21</v>
      </c>
      <c r="AC82" s="213" t="s">
        <v>23</v>
      </c>
      <c r="AD82" s="213" t="s">
        <v>327</v>
      </c>
      <c r="AE82" s="213" t="s">
        <v>20</v>
      </c>
      <c r="AF82" s="213" t="s">
        <v>21</v>
      </c>
      <c r="AG82" s="213" t="s">
        <v>23</v>
      </c>
      <c r="AH82" s="213" t="s">
        <v>329</v>
      </c>
    </row>
    <row r="83" spans="1:34" ht="27" customHeight="true">
      <c r="A83" s="42" t="s"/>
      <c r="B83" s="95" t="s"/>
      <c r="C83" s="4" t="s"/>
      <c r="D83" s="25" t="s">
        <v>189</v>
      </c>
      <c r="E83" s="97" t="s">
        <v>29</v>
      </c>
      <c r="F83" s="29" t="s">
        <v>378</v>
      </c>
      <c r="G83" s="42" t="s"/>
      <c r="H83" s="95" t="s"/>
      <c r="I83" s="4" t="s"/>
      <c r="J83" s="23">
        <f>=COUNTIF(Q83:AH83,"=当前方案")+COUNTIF(Q83:AH83,"=存量维持")+COUNTIF(Q83:AH83,"=新技术试点")+COUNTIF(Q83:AH83,"=逐步淘汰")</f>
        <v>2</v>
      </c>
      <c r="K83" s="23">
        <f>=COUNTIF(Q83:AH83,"=未涉及")</f>
        <v>7</v>
      </c>
      <c r="L83" s="23" t="e">
        <f>=COUNTIF((Q83,S83,U83,W83,Y83,AA83,AC83,AE83,AG83),"")</f>
        <v>#VALUE!</v>
      </c>
      <c r="M83" s="22" t="s">
        <f>=IF(OR(E83="首选推荐"),"推荐",IF(OR(E83="新技术试点"),"中性","不推荐"))</f>
        <v>328</v>
      </c>
      <c r="N83" s="22">
        <f>=IF(M83="推荐",(J83+K83)/COUNTA(配置表!$G$3:$G$11),IF(M83="不推荐",1-P83,0))</f>
        <v>0</v>
      </c>
      <c r="O83" s="23">
        <f>=IF(M83="不推荐",J83,0)</f>
        <v>0</v>
      </c>
      <c r="P83" s="22">
        <f>=IF(M83="不推荐",J83/COUNTA(配置表!$G$3:$G$11),0)</f>
        <v>0</v>
      </c>
      <c r="Q83" s="213" t="s">
        <v>23</v>
      </c>
      <c r="R83" s="213" t="s">
        <v>327</v>
      </c>
      <c r="S83" s="213" t="s">
        <v>29</v>
      </c>
      <c r="T83" s="213" t="s">
        <v>21</v>
      </c>
      <c r="U83" s="213" t="s">
        <v>23</v>
      </c>
      <c r="V83" s="213" t="s">
        <v>329</v>
      </c>
      <c r="W83" s="213" t="s">
        <v>23</v>
      </c>
      <c r="X83" s="213" t="s">
        <v>327</v>
      </c>
      <c r="Y83" s="213" t="s">
        <v>23</v>
      </c>
      <c r="Z83" s="213" t="s">
        <v>327</v>
      </c>
      <c r="AA83" s="213" t="s">
        <v>23</v>
      </c>
      <c r="AB83" s="213" t="s">
        <v>327</v>
      </c>
      <c r="AC83" s="213" t="s">
        <v>29</v>
      </c>
      <c r="AD83" s="213" t="s">
        <v>329</v>
      </c>
      <c r="AE83" s="213" t="s">
        <v>23</v>
      </c>
      <c r="AF83" s="213" t="s">
        <v>327</v>
      </c>
      <c r="AG83" s="213" t="s">
        <v>23</v>
      </c>
      <c r="AH83" s="213" t="s">
        <v>329</v>
      </c>
    </row>
    <row r="84" spans="1:34" ht="27" customHeight="true">
      <c r="A84" s="42" t="s"/>
      <c r="B84" s="95" t="s"/>
      <c r="C84" s="31" t="s">
        <v>172</v>
      </c>
      <c r="D84" s="25" t="s">
        <v>190</v>
      </c>
      <c r="E84" s="99" t="s">
        <v>25</v>
      </c>
      <c r="F84" s="100" t="s">
        <v>379</v>
      </c>
      <c r="G84" s="42" t="s"/>
      <c r="H84" s="95" t="s"/>
      <c r="I84" s="225">
        <f>=COUNTIF(M84,"=推荐")*9/(COUNTIF(M84,"=推荐")*9+SUM(O84))</f>
        <v>0</v>
      </c>
      <c r="J84" s="23">
        <f>=COUNTIF(Q84:AH84,"=当前方案")+COUNTIF(Q84:AH84,"=存量维持")+COUNTIF(Q84:AH84,"=新技术试点")+COUNTIF(Q84:AH84,"=逐步淘汰")</f>
        <v>3</v>
      </c>
      <c r="K84" s="23">
        <f>=COUNTIF(Q84:AH84,"=未涉及")</f>
        <v>6</v>
      </c>
      <c r="L84" s="23" t="e">
        <f>=COUNTIF((Q84,S84,U84,W84,Y84,AA84,AC84,AE84,AG84),"")</f>
        <v>#VALUE!</v>
      </c>
      <c r="M84" s="22" t="s">
        <f>=IF(OR(E84="首选推荐"),"推荐",IF(OR(E84="新技术试点"),"中性","不推荐"))</f>
        <v>331</v>
      </c>
      <c r="N84" s="22">
        <f>=IF(M84="推荐",(J84+K84)/COUNTA(配置表!$G$3:$G$11),IF(M84="不推荐",1-P84,0))</f>
        <v>0.666666666666667</v>
      </c>
      <c r="O84" s="23">
        <f>=IF(M84="不推荐",J84,0)</f>
        <v>3</v>
      </c>
      <c r="P84" s="22">
        <f>=IF(M84="不推荐",J84/COUNTA(配置表!$G$3:$G$11),0)</f>
        <v>0.333333333333333</v>
      </c>
      <c r="Q84" s="213" t="s">
        <v>23</v>
      </c>
      <c r="R84" s="213" t="s">
        <v>327</v>
      </c>
      <c r="S84" s="213" t="s">
        <v>23</v>
      </c>
      <c r="T84" s="213" t="s">
        <v>327</v>
      </c>
      <c r="U84" s="213" t="s">
        <v>23</v>
      </c>
      <c r="V84" s="213" t="s">
        <v>327</v>
      </c>
      <c r="W84" s="213" t="s">
        <v>20</v>
      </c>
      <c r="X84" s="213" t="s">
        <v>21</v>
      </c>
      <c r="Y84" s="213" t="s">
        <v>23</v>
      </c>
      <c r="Z84" s="213" t="s">
        <v>327</v>
      </c>
      <c r="AA84" s="213" t="s">
        <v>23</v>
      </c>
      <c r="AB84" s="213" t="s">
        <v>327</v>
      </c>
      <c r="AC84" s="213" t="s">
        <v>25</v>
      </c>
      <c r="AD84" s="213" t="s">
        <v>21</v>
      </c>
      <c r="AE84" s="213" t="s">
        <v>23</v>
      </c>
      <c r="AF84" s="213" t="s">
        <v>327</v>
      </c>
      <c r="AG84" s="213" t="s">
        <v>25</v>
      </c>
      <c r="AH84" s="213" t="s">
        <v>21</v>
      </c>
    </row>
    <row r="85" spans="1:34" ht="27" customHeight="true">
      <c r="A85" s="42" t="s"/>
      <c r="B85" s="265" t="s">
        <v>380</v>
      </c>
      <c r="C85" s="266" t="s">
        <v>192</v>
      </c>
      <c r="D85" s="103" t="s">
        <v>175</v>
      </c>
      <c r="E85" s="81" t="s">
        <v>29</v>
      </c>
      <c r="F85" s="29" t="s">
        <v>381</v>
      </c>
      <c r="G85" s="42" t="s"/>
      <c r="H85" s="228">
        <v>0</v>
      </c>
      <c r="I85" s="267">
        <v>0</v>
      </c>
      <c r="J85" s="23">
        <f>=COUNTIF(Q85:AH85,"=当前方案")+COUNTIF(Q85:AH85,"=存量维持")+COUNTIF(Q85:AH85,"=新技术试点")+COUNTIF(Q85:AH85,"=逐步淘汰")</f>
        <v>6</v>
      </c>
      <c r="K85" s="23">
        <f>=COUNTIF(Q85:AH85,"=未涉及")</f>
        <v>3</v>
      </c>
      <c r="L85" s="23" t="e">
        <f>=COUNTIF((Q85,S85,U85,W85,Y85,AA85,AC85,AE85,AG85),"")</f>
        <v>#VALUE!</v>
      </c>
      <c r="M85" s="22" t="s">
        <f>=IF(OR(E85="首选推荐"),"推荐",IF(OR(E85="新技术试点"),"中性","不推荐"))</f>
        <v>328</v>
      </c>
      <c r="N85" s="22">
        <f>=IF(M85="推荐",(J85+K85)/COUNTA(配置表!$G$3:$G$11),IF(M85="不推荐",1-P85,0))</f>
        <v>0</v>
      </c>
      <c r="O85" s="23">
        <f>=IF(M85="不推荐",J85,0)</f>
        <v>0</v>
      </c>
      <c r="P85" s="22">
        <f>=IF(M85="不推荐",J85/COUNTA(配置表!$G$3:$G$11),0)</f>
        <v>0</v>
      </c>
      <c r="Q85" s="213" t="s">
        <v>29</v>
      </c>
      <c r="R85" s="229" t="s">
        <v>329</v>
      </c>
      <c r="S85" s="213" t="s">
        <v>29</v>
      </c>
      <c r="T85" s="213" t="s">
        <v>329</v>
      </c>
      <c r="U85" s="213" t="s">
        <v>29</v>
      </c>
      <c r="V85" s="213" t="s">
        <v>329</v>
      </c>
      <c r="W85" s="213" t="s">
        <v>23</v>
      </c>
      <c r="X85" s="213" t="s">
        <v>327</v>
      </c>
      <c r="Y85" s="213" t="s">
        <v>20</v>
      </c>
      <c r="Z85" s="213" t="s">
        <v>21</v>
      </c>
      <c r="AA85" s="213" t="s">
        <v>29</v>
      </c>
      <c r="AB85" s="213" t="s">
        <v>329</v>
      </c>
      <c r="AC85" s="213" t="s">
        <v>29</v>
      </c>
      <c r="AD85" s="213" t="s">
        <v>329</v>
      </c>
      <c r="AE85" s="213" t="s">
        <v>23</v>
      </c>
      <c r="AF85" s="213" t="s">
        <v>327</v>
      </c>
      <c r="AG85" s="213" t="s">
        <v>23</v>
      </c>
      <c r="AH85" s="213" t="s">
        <v>329</v>
      </c>
    </row>
    <row r="86" spans="2:34" ht="55" customHeight="true">
      <c r="B86" s="268" t="s">
        <v>701</v>
      </c>
      <c r="C86" s="31" t="s">
        <v>382</v>
      </c>
      <c r="D86" s="269" t="s">
        <v>383</v>
      </c>
      <c r="E86" s="270" t="s">
        <v>29</v>
      </c>
      <c r="F86" s="100" t="s">
        <v>384</v>
      </c>
      <c r="H86" s="237">
        <f>=COUNTIF(M86:M93,"=推荐")*9/(COUNTIF(M86:M93,"=推荐")*9+SUM(O86:O93))</f>
        <v>0.947368421052632</v>
      </c>
      <c r="I86" s="225">
        <v>0</v>
      </c>
      <c r="J86" s="260">
        <f>=COUNTIF(Q86:AH86,"=当前方案")+COUNTIF(Q86:AH86,"=存量维持")+COUNTIF(Q86:AH86,"=新技术试点")+COUNTIF(Q86:AH86,"=逐步淘汰")</f>
        <v>4</v>
      </c>
      <c r="K86" s="23">
        <f>=COUNTIF(Q86:AH86,"=未涉及")</f>
        <v>5</v>
      </c>
      <c r="L86" s="23" t="e">
        <f>=COUNTIF((Q86,S86,U86,W86,Y86,AA86,AC86,AE86,AG86),"")</f>
        <v>#VALUE!</v>
      </c>
      <c r="M86" s="22" t="s">
        <f>=IF(OR(E86="首选推荐"),"推荐",IF(OR(E86="新技术试点"),"中性","不推荐"))</f>
        <v>328</v>
      </c>
      <c r="N86" s="22">
        <f>=IF(M86="推荐",(J86+K86)/COUNTA(配置表!$G$3:$G$11),IF(M86="不推荐",1-P86,0))</f>
        <v>0</v>
      </c>
      <c r="O86" s="23">
        <f>=IF(M86="不推荐",J86,0)</f>
        <v>0</v>
      </c>
      <c r="P86" s="22">
        <f>=IF(M86="不推荐",J86/COUNTA(配置表!$G$3:$G$11),0)</f>
        <v>0</v>
      </c>
      <c r="Q86" s="213" t="s">
        <v>29</v>
      </c>
      <c r="R86" s="229" t="s">
        <v>329</v>
      </c>
      <c r="S86" s="213" t="s">
        <v>23</v>
      </c>
      <c r="T86" s="213" t="s">
        <v>329</v>
      </c>
      <c r="U86" s="213" t="s">
        <v>25</v>
      </c>
      <c r="V86" s="213" t="s">
        <v>21</v>
      </c>
      <c r="W86" s="213" t="s">
        <v>23</v>
      </c>
      <c r="X86" s="213" t="s">
        <v>329</v>
      </c>
      <c r="Y86" s="213" t="s">
        <v>23</v>
      </c>
      <c r="Z86" s="213" t="s">
        <v>327</v>
      </c>
      <c r="AA86" s="213" t="s">
        <v>23</v>
      </c>
      <c r="AB86" s="213" t="s">
        <v>329</v>
      </c>
      <c r="AC86" s="213" t="s">
        <v>25</v>
      </c>
      <c r="AD86" s="213" t="s">
        <v>329</v>
      </c>
      <c r="AE86" s="213" t="s">
        <v>23</v>
      </c>
      <c r="AF86" s="213" t="s">
        <v>329</v>
      </c>
      <c r="AG86" s="213" t="s">
        <v>25</v>
      </c>
      <c r="AH86" s="213" t="s">
        <v>329</v>
      </c>
    </row>
    <row r="87" spans="2:34" ht="32" customHeight="true">
      <c r="B87" s="4" t="s"/>
      <c r="C87" s="31" t="s">
        <v>385</v>
      </c>
      <c r="D87" s="200" t="s">
        <v>386</v>
      </c>
      <c r="E87" s="81" t="s">
        <v>19</v>
      </c>
      <c r="F87" s="29" t="s">
        <v>387</v>
      </c>
      <c r="H87" s="4" t="s"/>
      <c r="I87" s="237">
        <f>=COUNTIF(M87:M89,"=推荐")*9/(COUNTIF(M87:M89,"=推荐")*9+SUM(O87:O89))</f>
        <v>1</v>
      </c>
      <c r="J87" s="260">
        <f>=COUNTIF(Q87:AH87,"=当前方案")+COUNTIF(Q87:AH87,"=存量维持")+COUNTIF(Q87:AH87,"=新技术试点")+COUNTIF(Q87:AH87,"=逐步淘汰")</f>
        <v>6</v>
      </c>
      <c r="K87" s="23">
        <f>=COUNTIF(Q87:AH87,"=未涉及")</f>
        <v>3</v>
      </c>
      <c r="L87" s="23" t="e">
        <f>=COUNTIF((Q87,S87,U87,W87,Y87,AA87,AC87,AE87,AG87),"")</f>
        <v>#VALUE!</v>
      </c>
      <c r="M87" s="22" t="s">
        <f>=IF(OR(E87="首选推荐"),"推荐",IF(OR(E87="新技术试点"),"中性","不推荐"))</f>
        <v>326</v>
      </c>
      <c r="N87" s="22">
        <f>=IF(M87="推荐",(J87+K87)/COUNTA(配置表!$G$3:$G$11),IF(M87="不推荐",1-P87,0))</f>
        <v>1</v>
      </c>
      <c r="O87" s="23">
        <f>=IF(M87="不推荐",J87,0)</f>
        <v>0</v>
      </c>
      <c r="P87" s="22">
        <f>=IF(M87="不推荐",J87/COUNTA(配置表!$G$3:$G$11),0)</f>
        <v>0</v>
      </c>
      <c r="Q87" s="213" t="s">
        <v>20</v>
      </c>
      <c r="R87" s="213" t="s">
        <v>21</v>
      </c>
      <c r="S87" s="213" t="s">
        <v>20</v>
      </c>
      <c r="T87" s="213" t="s">
        <v>21</v>
      </c>
      <c r="U87" s="213" t="s">
        <v>20</v>
      </c>
      <c r="V87" s="213" t="s">
        <v>21</v>
      </c>
      <c r="W87" s="229" t="s">
        <v>23</v>
      </c>
      <c r="X87" s="213" t="s">
        <v>327</v>
      </c>
      <c r="Y87" s="213" t="s">
        <v>25</v>
      </c>
      <c r="Z87" s="213" t="s">
        <v>21</v>
      </c>
      <c r="AA87" s="213" t="s">
        <v>20</v>
      </c>
      <c r="AB87" s="213" t="s">
        <v>21</v>
      </c>
      <c r="AC87" s="213" t="s">
        <v>20</v>
      </c>
      <c r="AD87" s="213" t="s">
        <v>21</v>
      </c>
      <c r="AE87" s="213" t="s">
        <v>23</v>
      </c>
      <c r="AF87" s="213" t="s">
        <v>327</v>
      </c>
      <c r="AG87" s="213" t="s">
        <v>23</v>
      </c>
      <c r="AH87" s="213" t="s">
        <v>329</v>
      </c>
    </row>
    <row r="88" spans="2:34" ht="32" customHeight="true">
      <c r="B88" s="4" t="s"/>
      <c r="C88" s="4" t="s"/>
      <c r="D88" s="200" t="s">
        <v>388</v>
      </c>
      <c r="E88" s="20" t="s">
        <v>29</v>
      </c>
      <c r="F88" s="29" t="s">
        <v>389</v>
      </c>
      <c r="H88" s="4" t="s"/>
      <c r="I88" s="4" t="s"/>
      <c r="J88" s="260">
        <f>=COUNTIF(Q88:AH88,"=当前方案")+COUNTIF(Q88:AH88,"=存量维持")+COUNTIF(Q88:AH88,"=新技术试点")+COUNTIF(Q88:AH88,"=逐步淘汰")</f>
        <v>2</v>
      </c>
      <c r="K88" s="23">
        <f>=COUNTIF(Q88:AH88,"=未涉及")</f>
        <v>7</v>
      </c>
      <c r="L88" s="23" t="e">
        <f>=COUNTIF((Q88,S88,U88,W88,Y88,AA88,AC88,AE88,AG88),"")</f>
        <v>#VALUE!</v>
      </c>
      <c r="M88" s="22" t="s">
        <f>=IF(OR(E88="首选推荐"),"推荐",IF(OR(E88="新技术试点"),"中性","不推荐"))</f>
        <v>328</v>
      </c>
      <c r="N88" s="22">
        <f>=IF(M88="推荐",(J88+K88)/COUNTA(配置表!$G$3:$G$11),IF(M88="不推荐",1-P88,0))</f>
        <v>0</v>
      </c>
      <c r="O88" s="23">
        <f>=IF(M88="不推荐",J88,0)</f>
        <v>0</v>
      </c>
      <c r="P88" s="22">
        <f>=IF(M88="不推荐",J88/COUNTA(配置表!$G$3:$G$11),0)</f>
        <v>0</v>
      </c>
      <c r="Q88" s="213" t="s">
        <v>20</v>
      </c>
      <c r="R88" s="213" t="s">
        <v>21</v>
      </c>
      <c r="S88" s="216" t="s">
        <v>20</v>
      </c>
      <c r="T88" s="213" t="s">
        <v>329</v>
      </c>
      <c r="U88" s="213" t="s">
        <v>23</v>
      </c>
      <c r="V88" s="213" t="s">
        <v>327</v>
      </c>
      <c r="W88" s="229" t="s">
        <v>23</v>
      </c>
      <c r="X88" s="213" t="s">
        <v>327</v>
      </c>
      <c r="Y88" s="213" t="s">
        <v>23</v>
      </c>
      <c r="Z88" s="213" t="s">
        <v>329</v>
      </c>
      <c r="AA88" s="229" t="s">
        <v>23</v>
      </c>
      <c r="AB88" s="213" t="s">
        <v>327</v>
      </c>
      <c r="AC88" s="213" t="s">
        <v>23</v>
      </c>
      <c r="AD88" s="213" t="s">
        <v>327</v>
      </c>
      <c r="AE88" s="213" t="s">
        <v>23</v>
      </c>
      <c r="AF88" s="213" t="s">
        <v>327</v>
      </c>
      <c r="AG88" s="213" t="s">
        <v>23</v>
      </c>
      <c r="AH88" s="213" t="s">
        <v>329</v>
      </c>
    </row>
    <row r="89" spans="2:34" ht="32" customHeight="true">
      <c r="B89" s="4" t="s"/>
      <c r="C89" s="4" t="s"/>
      <c r="D89" s="200" t="s">
        <v>199</v>
      </c>
      <c r="E89" s="20" t="s">
        <v>29</v>
      </c>
      <c r="F89" s="271" t="s">
        <v>702</v>
      </c>
      <c r="H89" s="4" t="s"/>
      <c r="I89" s="4" t="s"/>
      <c r="J89" s="260">
        <f>=COUNTIF(Q89:AH89,"=当前方案")+COUNTIF(Q89:AH89,"=存量维持")+COUNTIF(Q89:AH89,"=新技术试点")+COUNTIF(Q89:AH89,"=逐步淘汰")</f>
        <v>0</v>
      </c>
      <c r="K89" s="23">
        <f>=COUNTIF(Q89:AH89,"=未涉及")</f>
        <v>9</v>
      </c>
      <c r="L89" s="23" t="e">
        <f>=COUNTIF((Q89,S89,U89,W89,Y89,AA89,AC89,AE89,AG89),"")</f>
        <v>#VALUE!</v>
      </c>
      <c r="M89" s="22" t="s">
        <f>=IF(OR(E89="首选推荐"),"推荐",IF(OR(E89="新技术试点"),"中性","不推荐"))</f>
        <v>328</v>
      </c>
      <c r="N89" s="22">
        <f>=IF(M89="推荐",(J89+K89)/COUNTA(配置表!$G$3:$G$11),IF(M89="不推荐",1-P89,0))</f>
        <v>0</v>
      </c>
      <c r="O89" s="23">
        <f>=IF(M89="不推荐",J89,0)</f>
        <v>0</v>
      </c>
      <c r="P89" s="22">
        <f>=IF(M89="不推荐",J89/COUNTA(配置表!$G$3:$G$11),0)</f>
        <v>0</v>
      </c>
      <c r="Q89" s="213" t="s">
        <v>23</v>
      </c>
      <c r="R89" s="213" t="s">
        <v>327</v>
      </c>
      <c r="S89" s="213" t="s">
        <v>23</v>
      </c>
      <c r="T89" s="213" t="s">
        <v>329</v>
      </c>
      <c r="U89" s="213" t="s">
        <v>23</v>
      </c>
      <c r="V89" s="213" t="s">
        <v>329</v>
      </c>
      <c r="W89" s="229" t="s">
        <v>23</v>
      </c>
      <c r="X89" s="213" t="s">
        <v>327</v>
      </c>
      <c r="Y89" s="213" t="s">
        <v>23</v>
      </c>
      <c r="Z89" s="213" t="s">
        <v>329</v>
      </c>
      <c r="AA89" s="229" t="s">
        <v>23</v>
      </c>
      <c r="AB89" s="213" t="s">
        <v>327</v>
      </c>
      <c r="AC89" s="213" t="s">
        <v>23</v>
      </c>
      <c r="AD89" s="213" t="s">
        <v>327</v>
      </c>
      <c r="AE89" s="213" t="s">
        <v>23</v>
      </c>
      <c r="AF89" s="213" t="s">
        <v>327</v>
      </c>
      <c r="AG89" s="213" t="s">
        <v>23</v>
      </c>
      <c r="AH89" s="213" t="s">
        <v>329</v>
      </c>
    </row>
    <row r="90" spans="2:34" ht="27" customHeight="true">
      <c r="B90" s="4" t="s"/>
      <c r="C90" s="31" t="s">
        <v>390</v>
      </c>
      <c r="D90" s="197" t="s">
        <v>201</v>
      </c>
      <c r="E90" s="107" t="s">
        <v>19</v>
      </c>
      <c r="F90" s="272" t="s">
        <v>703</v>
      </c>
      <c r="H90" s="4" t="s"/>
      <c r="I90" s="237">
        <f>=COUNTIF(M90,"=推荐")*9/(COUNTIF(M90,"=推荐")*9+SUM(O90))</f>
        <v>1</v>
      </c>
      <c r="J90" s="260">
        <f>=COUNTIF(Q90:AH90,"=当前方案")+COUNTIF(Q90:AH90,"=存量维持")+COUNTIF(Q90:AH90,"=新技术试点")+COUNTIF(Q90:AH90,"=逐步淘汰")</f>
        <v>4</v>
      </c>
      <c r="K90" s="23">
        <f>=COUNTIF(Q90:AH90,"=未涉及")</f>
        <v>5</v>
      </c>
      <c r="L90" s="23" t="e">
        <f>=COUNTIF((Q90,S90,U90,W90,Y90,AA90,AC90,AE90,AG90),"")</f>
        <v>#VALUE!</v>
      </c>
      <c r="M90" s="22" t="s">
        <f>=IF(OR(E90="首选推荐"),"推荐",IF(OR(E90="新技术试点"),"中性","不推荐"))</f>
        <v>326</v>
      </c>
      <c r="N90" s="22">
        <f>=IF(M90="推荐",(J90+K90)/COUNTA(配置表!$G$3:$G$11),IF(M90="不推荐",1-P90,0))</f>
        <v>1</v>
      </c>
      <c r="O90" s="23">
        <f>=IF(M90="不推荐",J90,0)</f>
        <v>0</v>
      </c>
      <c r="P90" s="22">
        <f>=IF(M90="不推荐",J90/COUNTA(配置表!$G$3:$G$11),0)</f>
        <v>0</v>
      </c>
      <c r="Q90" s="213" t="s">
        <v>20</v>
      </c>
      <c r="R90" s="213" t="s">
        <v>21</v>
      </c>
      <c r="S90" s="213" t="s">
        <v>23</v>
      </c>
      <c r="T90" s="213" t="s">
        <v>327</v>
      </c>
      <c r="U90" s="213" t="s">
        <v>29</v>
      </c>
      <c r="V90" s="213" t="s">
        <v>21</v>
      </c>
      <c r="W90" s="229" t="s">
        <v>23</v>
      </c>
      <c r="X90" s="213" t="s">
        <v>327</v>
      </c>
      <c r="Y90" s="213" t="s">
        <v>23</v>
      </c>
      <c r="Z90" s="213" t="s">
        <v>327</v>
      </c>
      <c r="AA90" s="229" t="s">
        <v>23</v>
      </c>
      <c r="AB90" s="213" t="s">
        <v>327</v>
      </c>
      <c r="AC90" s="215" t="s">
        <v>20</v>
      </c>
      <c r="AD90" s="213" t="s">
        <v>21</v>
      </c>
      <c r="AE90" s="213" t="s">
        <v>20</v>
      </c>
      <c r="AF90" s="213" t="s">
        <v>21</v>
      </c>
      <c r="AG90" s="213" t="s">
        <v>23</v>
      </c>
      <c r="AH90" s="213" t="s">
        <v>327</v>
      </c>
    </row>
    <row r="91" spans="2:34" ht="27" customHeight="true">
      <c r="B91" s="4" t="s"/>
      <c r="C91" s="31" t="s">
        <v>391</v>
      </c>
      <c r="D91" s="200" t="s">
        <v>392</v>
      </c>
      <c r="E91" s="94" t="s">
        <v>25</v>
      </c>
      <c r="F91" s="273" t="s"/>
      <c r="H91" s="4" t="s"/>
      <c r="I91" s="237">
        <f>=COUNTIF(M91:M93,"=推荐")*9/(COUNTIF(M91:M93,"=推荐")*9+SUM(O91:O93))</f>
        <v>0.9</v>
      </c>
      <c r="J91" s="260">
        <f>=COUNTIF(Q91:AH91,"=当前方案")+COUNTIF(Q91:AH91,"=存量维持")+COUNTIF(Q91:AH91,"=新技术试点")+COUNTIF(Q91:AH91,"=逐步淘汰")</f>
        <v>2</v>
      </c>
      <c r="K91" s="23">
        <f>=COUNTIF(Q91:AH91,"=未涉及")</f>
        <v>7</v>
      </c>
      <c r="L91" s="23" t="e">
        <f>=COUNTIF((Q91,S91,U91,W91,Y91,AA91,AC91,AE91,AG91),"")</f>
        <v>#VALUE!</v>
      </c>
      <c r="M91" s="22" t="s">
        <f>=IF(OR(E91="首选推荐"),"推荐",IF(OR(E91="新技术试点"),"中性","不推荐"))</f>
        <v>331</v>
      </c>
      <c r="N91" s="22">
        <f>=IF(M91="推荐",(J91+K91)/COUNTA(配置表!$G$3:$G$11),IF(M91="不推荐",1-P91,0))</f>
        <v>0.777777777777778</v>
      </c>
      <c r="O91" s="23">
        <f>=IF(M91="不推荐",J91,0)</f>
        <v>2</v>
      </c>
      <c r="P91" s="22">
        <f>=IF(M91="不推荐",J91/COUNTA(配置表!$G$3:$G$11),0)</f>
        <v>0.222222222222222</v>
      </c>
      <c r="Q91" s="213" t="s">
        <v>20</v>
      </c>
      <c r="R91" s="213" t="s">
        <v>21</v>
      </c>
      <c r="S91" s="213" t="s">
        <v>25</v>
      </c>
      <c r="T91" s="213" t="s">
        <v>21</v>
      </c>
      <c r="U91" s="213" t="s">
        <v>23</v>
      </c>
      <c r="V91" s="215" t="s">
        <v>327</v>
      </c>
      <c r="W91" s="229" t="s">
        <v>23</v>
      </c>
      <c r="X91" s="213" t="s">
        <v>327</v>
      </c>
      <c r="Y91" s="213" t="s">
        <v>23</v>
      </c>
      <c r="Z91" s="213" t="s">
        <v>327</v>
      </c>
      <c r="AA91" s="229" t="s">
        <v>23</v>
      </c>
      <c r="AB91" s="213" t="s">
        <v>327</v>
      </c>
      <c r="AC91" s="213" t="s">
        <v>23</v>
      </c>
      <c r="AD91" s="213" t="s">
        <v>327</v>
      </c>
      <c r="AE91" s="213" t="s">
        <v>23</v>
      </c>
      <c r="AF91" s="213" t="s">
        <v>327</v>
      </c>
      <c r="AG91" s="213" t="s">
        <v>23</v>
      </c>
      <c r="AH91" s="213" t="s">
        <v>327</v>
      </c>
    </row>
    <row r="92" spans="2:34" ht="27" customHeight="true">
      <c r="B92" s="4" t="s"/>
      <c r="C92" s="4" t="s"/>
      <c r="D92" s="200" t="s">
        <v>393</v>
      </c>
      <c r="E92" s="94" t="s">
        <v>19</v>
      </c>
      <c r="F92" s="274" t="s"/>
      <c r="H92" s="4" t="s"/>
      <c r="I92" s="4" t="s"/>
      <c r="J92" s="260">
        <f>=COUNTIF(Q92:AH92,"=当前方案")+COUNTIF(Q92:AH92,"=存量维持")+COUNTIF(Q92:AH92,"=新技术试点")+COUNTIF(Q92:AH92,"=逐步淘汰")</f>
        <v>2</v>
      </c>
      <c r="K92" s="23">
        <f>=COUNTIF(Q92:AH92,"=未涉及")</f>
        <v>7</v>
      </c>
      <c r="L92" s="23" t="e">
        <f>=COUNTIF((Q92,S92,U92,W92,Y92,AA92,AC92,AE92,AG92),"")</f>
        <v>#VALUE!</v>
      </c>
      <c r="M92" s="22" t="s">
        <f>=IF(OR(E92="首选推荐"),"推荐",IF(OR(E92="新技术试点"),"中性","不推荐"))</f>
        <v>326</v>
      </c>
      <c r="N92" s="22">
        <f>=IF(M92="推荐",(J92+K92)/COUNTA(配置表!$G$3:$G$11),IF(M92="不推荐",1-P92,0))</f>
        <v>1</v>
      </c>
      <c r="O92" s="23">
        <f>=IF(M92="不推荐",J92,0)</f>
        <v>0</v>
      </c>
      <c r="P92" s="22">
        <f>=IF(M92="不推荐",J92/COUNTA(配置表!$G$3:$G$11),0)</f>
        <v>0</v>
      </c>
      <c r="Q92" s="213" t="s">
        <v>20</v>
      </c>
      <c r="R92" s="213" t="s">
        <v>21</v>
      </c>
      <c r="S92" s="215" t="s">
        <v>20</v>
      </c>
      <c r="T92" s="213" t="s">
        <v>21</v>
      </c>
      <c r="U92" s="213" t="s">
        <v>23</v>
      </c>
      <c r="V92" s="213" t="s">
        <v>327</v>
      </c>
      <c r="W92" s="229" t="s">
        <v>23</v>
      </c>
      <c r="X92" s="213" t="s">
        <v>327</v>
      </c>
      <c r="Y92" s="213" t="s">
        <v>23</v>
      </c>
      <c r="Z92" s="215" t="s">
        <v>327</v>
      </c>
      <c r="AA92" s="229" t="s">
        <v>23</v>
      </c>
      <c r="AB92" s="213" t="s">
        <v>327</v>
      </c>
      <c r="AC92" s="213" t="s">
        <v>23</v>
      </c>
      <c r="AD92" s="213" t="s">
        <v>327</v>
      </c>
      <c r="AE92" s="213" t="s">
        <v>23</v>
      </c>
      <c r="AF92" s="213" t="s">
        <v>327</v>
      </c>
      <c r="AG92" s="213" t="s">
        <v>23</v>
      </c>
      <c r="AH92" s="213" t="s">
        <v>329</v>
      </c>
    </row>
    <row r="93" spans="2:34" ht="27" customHeight="true">
      <c r="B93" s="4" t="s"/>
      <c r="C93" s="4" t="s"/>
      <c r="D93" s="200" t="s">
        <v>394</v>
      </c>
      <c r="E93" s="94" t="s">
        <v>19</v>
      </c>
      <c r="F93" s="273" t="s"/>
      <c r="H93" s="4" t="s"/>
      <c r="I93" s="4" t="s"/>
      <c r="J93" s="260">
        <f>=COUNTIF(Q93:AH93,"=当前方案")+COUNTIF(Q93:AH93,"=存量维持")+COUNTIF(Q93:AH93,"=新技术试点")+COUNTIF(Q93:AH93,"=逐步淘汰")</f>
        <v>2</v>
      </c>
      <c r="K93" s="23">
        <f>=COUNTIF(Q93:AH93,"=未涉及")</f>
        <v>7</v>
      </c>
      <c r="L93" s="23" t="e">
        <f>=COUNTIF((Q93,S93,U93,W93,Y93,AA93,AC93,AE93,AG93),"")</f>
        <v>#VALUE!</v>
      </c>
      <c r="M93" s="22" t="s">
        <f>=IF(OR(E93="首选推荐"),"推荐",IF(OR(E93="新技术试点"),"中性","不推荐"))</f>
        <v>326</v>
      </c>
      <c r="N93" s="22">
        <f>=IF(M93="推荐",(J93+K93)/COUNTA(配置表!$G$3:$G$11),IF(M93="不推荐",1-P93,0))</f>
        <v>1</v>
      </c>
      <c r="O93" s="23">
        <f>=IF(M93="不推荐",J93,0)</f>
        <v>0</v>
      </c>
      <c r="P93" s="22">
        <f>=IF(M93="不推荐",J93/COUNTA(配置表!$G$3:$G$11),0)</f>
        <v>0</v>
      </c>
      <c r="Q93" s="213" t="s">
        <v>20</v>
      </c>
      <c r="R93" s="213" t="s">
        <v>21</v>
      </c>
      <c r="S93" s="213" t="s">
        <v>20</v>
      </c>
      <c r="T93" s="213" t="s">
        <v>21</v>
      </c>
      <c r="U93" s="213" t="s">
        <v>23</v>
      </c>
      <c r="V93" s="213" t="s">
        <v>327</v>
      </c>
      <c r="W93" s="229" t="s">
        <v>23</v>
      </c>
      <c r="X93" s="213" t="s">
        <v>327</v>
      </c>
      <c r="Y93" s="213" t="s">
        <v>23</v>
      </c>
      <c r="Z93" s="213" t="s">
        <v>327</v>
      </c>
      <c r="AA93" s="229" t="s">
        <v>23</v>
      </c>
      <c r="AB93" s="213" t="s">
        <v>327</v>
      </c>
      <c r="AC93" s="213" t="s">
        <v>23</v>
      </c>
      <c r="AD93" s="215" t="s">
        <v>327</v>
      </c>
      <c r="AE93" s="213" t="s">
        <v>23</v>
      </c>
      <c r="AF93" s="213" t="s">
        <v>327</v>
      </c>
      <c r="AG93" s="213" t="s">
        <v>23</v>
      </c>
      <c r="AH93" s="213" t="s">
        <v>329</v>
      </c>
    </row>
    <row r="94" spans="2:34" ht="42" customHeight="true">
      <c r="B94" s="275" t="s">
        <v>395</v>
      </c>
      <c r="C94" s="109" t="s">
        <v>396</v>
      </c>
      <c r="D94" s="103" t="s">
        <v>397</v>
      </c>
      <c r="E94" s="276" t="s">
        <v>29</v>
      </c>
      <c r="F94" s="274" t="s">
        <v>398</v>
      </c>
      <c r="H94" s="277">
        <f>=COUNTIF(M94:M99,"=推荐")*9/(COUNTIF(M94:M99,"=推荐")*9+SUM(O94:O99))</f>
        <v>1</v>
      </c>
      <c r="I94" s="230">
        <v>0</v>
      </c>
      <c r="J94" s="23">
        <f>=COUNTIF(Q94:AH94,"=当前方案")+COUNTIF(Q94:AH94,"=存量维持")+COUNTIF(Q94:AH94,"=新技术试点")+COUNTIF(Q94:AH94,"=逐步淘汰")</f>
        <v>2</v>
      </c>
      <c r="K94" s="23">
        <f>=COUNTIF(Q94:AH94,"=未涉及")</f>
        <v>7</v>
      </c>
      <c r="L94" s="23" t="e">
        <f>=COUNTIF((Q94,S94,U94,W94,Y94,AA94,AC94,AE94,AG94),"")</f>
        <v>#VALUE!</v>
      </c>
      <c r="M94" s="22" t="s">
        <f>=IF(OR(E94="首选推荐"),"推荐",IF(OR(E94="新技术试点"),"中性","不推荐"))</f>
        <v>328</v>
      </c>
      <c r="N94" s="22">
        <f>=IF(M94="推荐",(J94+K94)/COUNTA(配置表!$G$3:$G$11),IF(M94="不推荐",1-P94,0))</f>
        <v>0</v>
      </c>
      <c r="O94" s="23">
        <f>=IF(M94="不推荐",J94,0)</f>
        <v>0</v>
      </c>
      <c r="P94" s="22">
        <f>=IF(M94="不推荐",J94/COUNTA(配置表!$G$3:$G$11),0)</f>
        <v>0</v>
      </c>
      <c r="Q94" s="213" t="s">
        <v>23</v>
      </c>
      <c r="R94" s="213" t="s">
        <v>327</v>
      </c>
      <c r="S94" s="213" t="s">
        <v>20</v>
      </c>
      <c r="T94" s="213" t="s">
        <v>21</v>
      </c>
      <c r="U94" s="213" t="s">
        <v>23</v>
      </c>
      <c r="V94" s="213" t="s">
        <v>327</v>
      </c>
      <c r="W94" s="229" t="s">
        <v>23</v>
      </c>
      <c r="X94" s="213" t="s">
        <v>327</v>
      </c>
      <c r="Y94" s="213" t="s">
        <v>23</v>
      </c>
      <c r="Z94" s="213" t="s">
        <v>327</v>
      </c>
      <c r="AA94" s="229" t="s">
        <v>23</v>
      </c>
      <c r="AB94" s="213" t="s">
        <v>327</v>
      </c>
      <c r="AC94" s="229" t="s">
        <v>20</v>
      </c>
      <c r="AD94" s="214" t="s">
        <v>21</v>
      </c>
      <c r="AE94" s="213" t="s">
        <v>23</v>
      </c>
      <c r="AF94" s="213" t="s">
        <v>327</v>
      </c>
      <c r="AG94" s="213" t="s">
        <v>23</v>
      </c>
      <c r="AH94" s="213" t="s">
        <v>327</v>
      </c>
    </row>
    <row r="95" spans="2:34" ht="46" customHeight="true">
      <c r="B95" s="4" t="s"/>
      <c r="C95" s="39" t="s"/>
      <c r="D95" s="25" t="s">
        <v>399</v>
      </c>
      <c r="E95" s="276" t="s">
        <v>29</v>
      </c>
      <c r="F95" s="274" t="s">
        <v>400</v>
      </c>
      <c r="H95" s="4" t="s"/>
      <c r="I95" s="233" t="s"/>
      <c r="J95" s="23">
        <f>=COUNTIF(Q95:AH95,"=当前方案")+COUNTIF(Q95:AH95,"=存量维持")+COUNTIF(Q95:AH95,"=新技术试点")+COUNTIF(Q95:AH95,"=逐步淘汰")</f>
        <v>1</v>
      </c>
      <c r="K95" s="23">
        <f>=COUNTIF(Q95:AH95,"=未涉及")</f>
        <v>8</v>
      </c>
      <c r="L95" s="23" t="e">
        <f>=COUNTIF((Q95,S95,U95,W95,Y95,AA95,AC95,AE95,AG95),"")</f>
        <v>#VALUE!</v>
      </c>
      <c r="M95" s="22" t="s">
        <f>=IF(OR(E95="首选推荐"),"推荐",IF(OR(E95="新技术试点"),"中性","不推荐"))</f>
        <v>328</v>
      </c>
      <c r="N95" s="22">
        <f>=IF(M95="推荐",(J95+K95)/COUNTA(配置表!$G$3:$G$11),IF(M95="不推荐",1-P95,0))</f>
        <v>0</v>
      </c>
      <c r="O95" s="23">
        <f>=IF(M95="不推荐",J95,0)</f>
        <v>0</v>
      </c>
      <c r="P95" s="22">
        <f>=IF(M95="不推荐",J95/COUNTA(配置表!$G$3:$G$11),0)</f>
        <v>0</v>
      </c>
      <c r="Q95" s="213" t="s">
        <v>20</v>
      </c>
      <c r="R95" s="213" t="s">
        <v>329</v>
      </c>
      <c r="S95" s="213" t="s">
        <v>23</v>
      </c>
      <c r="T95" s="213" t="s">
        <v>327</v>
      </c>
      <c r="U95" s="213" t="s">
        <v>23</v>
      </c>
      <c r="V95" s="213" t="s">
        <v>327</v>
      </c>
      <c r="W95" s="229" t="s">
        <v>23</v>
      </c>
      <c r="X95" s="213" t="s">
        <v>327</v>
      </c>
      <c r="Y95" s="213" t="s">
        <v>23</v>
      </c>
      <c r="Z95" s="215" t="s">
        <v>327</v>
      </c>
      <c r="AA95" s="229" t="s">
        <v>23</v>
      </c>
      <c r="AB95" s="213" t="s">
        <v>327</v>
      </c>
      <c r="AC95" s="229" t="s">
        <v>23</v>
      </c>
      <c r="AD95" s="214" t="s">
        <v>327</v>
      </c>
      <c r="AE95" s="213" t="s">
        <v>23</v>
      </c>
      <c r="AF95" s="213" t="s">
        <v>327</v>
      </c>
      <c r="AG95" s="213" t="s">
        <v>23</v>
      </c>
      <c r="AH95" s="213" t="s">
        <v>327</v>
      </c>
    </row>
    <row r="96" spans="2:34" ht="30" customHeight="true">
      <c r="B96" s="4" t="s"/>
      <c r="C96" s="91" t="s">
        <v>401</v>
      </c>
      <c r="D96" s="25" t="s">
        <v>402</v>
      </c>
      <c r="E96" s="276" t="s">
        <v>19</v>
      </c>
      <c r="F96" s="274" t="s">
        <v>403</v>
      </c>
      <c r="H96" s="4" t="s"/>
      <c r="I96" s="228">
        <f>=COUNTIF(M96:M97,"=推荐")*9/(COUNTIF(M96:M97,"=推荐")*9+SUM(O96:O97))</f>
        <v>1</v>
      </c>
      <c r="J96" s="23">
        <f>=COUNTIF(Q96:AH96,"=当前方案")+COUNTIF(Q96:AH96,"=存量维持")+COUNTIF(Q96:AH96,"=新技术试点")+COUNTIF(Q96:AH96,"=逐步淘汰")</f>
        <v>9</v>
      </c>
      <c r="K96" s="23">
        <f>=COUNTIF(Q96:AH96,"=未涉及")</f>
        <v>0</v>
      </c>
      <c r="L96" s="23" t="e">
        <f>=COUNTIF((Q96,S96,U96,W96,Y96,AA96,AC96,AE96,AG96),"")</f>
        <v>#VALUE!</v>
      </c>
      <c r="M96" s="22" t="s">
        <f>=IF(OR(E96="首选推荐"),"推荐",IF(OR(E96="新技术试点"),"中性","不推荐"))</f>
        <v>326</v>
      </c>
      <c r="N96" s="22">
        <f>=IF(M96="推荐",(J96+K96)/COUNTA(配置表!$G$3:$G$11),IF(M96="不推荐",1-P96,0))</f>
        <v>1</v>
      </c>
      <c r="O96" s="23">
        <f>=IF(M96="不推荐",J96,0)</f>
        <v>0</v>
      </c>
      <c r="P96" s="22">
        <f>=IF(M96="不推荐",J96/COUNTA(配置表!$G$3:$G$11),0)</f>
        <v>0</v>
      </c>
      <c r="Q96" s="213" t="s">
        <v>20</v>
      </c>
      <c r="R96" s="213" t="s">
        <v>21</v>
      </c>
      <c r="S96" s="213" t="s">
        <v>25</v>
      </c>
      <c r="T96" s="213" t="s">
        <v>21</v>
      </c>
      <c r="U96" s="213" t="s">
        <v>20</v>
      </c>
      <c r="V96" s="213" t="s">
        <v>21</v>
      </c>
      <c r="W96" s="229" t="s">
        <v>20</v>
      </c>
      <c r="X96" s="213" t="s">
        <v>21</v>
      </c>
      <c r="Y96" s="213" t="s">
        <v>25</v>
      </c>
      <c r="Z96" s="213" t="s">
        <v>21</v>
      </c>
      <c r="AA96" s="213" t="s">
        <v>20</v>
      </c>
      <c r="AB96" s="213" t="s">
        <v>21</v>
      </c>
      <c r="AC96" s="213" t="s">
        <v>20</v>
      </c>
      <c r="AD96" s="213" t="s">
        <v>21</v>
      </c>
      <c r="AE96" s="213" t="s">
        <v>20</v>
      </c>
      <c r="AF96" s="213" t="s">
        <v>21</v>
      </c>
      <c r="AG96" s="213" t="s">
        <v>20</v>
      </c>
      <c r="AH96" s="213" t="s">
        <v>21</v>
      </c>
    </row>
    <row r="97" spans="2:34" ht="32" customHeight="true">
      <c r="B97" s="4" t="s"/>
      <c r="C97" s="39" t="s"/>
      <c r="D97" s="25" t="s">
        <v>404</v>
      </c>
      <c r="E97" s="94" t="s">
        <v>29</v>
      </c>
      <c r="F97" s="274" t="s">
        <v>405</v>
      </c>
      <c r="H97" s="4" t="s"/>
      <c r="I97" s="39" t="s"/>
      <c r="J97" s="23">
        <f>=COUNTIF(Q97:AH97,"=当前方案")+COUNTIF(Q97:AH97,"=存量维持")+COUNTIF(Q97:AH97,"=新技术试点")+COUNTIF(Q97:AH97,"=逐步淘汰")</f>
        <v>1</v>
      </c>
      <c r="K97" s="23">
        <f>=COUNTIF(Q97:AH97,"=未涉及")</f>
        <v>8</v>
      </c>
      <c r="L97" s="23" t="e">
        <f>=COUNTIF((Q97,S97,U97,W97,Y97,AA97,AC97,AE97,AG97),"")</f>
        <v>#VALUE!</v>
      </c>
      <c r="M97" s="22" t="s">
        <f>=IF(OR(E97="首选推荐"),"推荐",IF(OR(E97="新技术试点"),"中性","不推荐"))</f>
        <v>328</v>
      </c>
      <c r="N97" s="22">
        <f>=IF(M97="推荐",(J97+K97)/COUNTA(配置表!$G$3:$G$11),IF(M97="不推荐",1-P97,0))</f>
        <v>0</v>
      </c>
      <c r="O97" s="23">
        <f>=IF(M97="不推荐",J97,0)</f>
        <v>0</v>
      </c>
      <c r="P97" s="22">
        <f>=IF(M97="不推荐",J97/COUNTA(配置表!$G$3:$G$11),0)</f>
        <v>0</v>
      </c>
      <c r="Q97" s="213" t="s">
        <v>23</v>
      </c>
      <c r="R97" s="213" t="s">
        <v>327</v>
      </c>
      <c r="S97" s="213" t="s">
        <v>23</v>
      </c>
      <c r="T97" s="213" t="s">
        <v>327</v>
      </c>
      <c r="U97" s="213" t="s">
        <v>23</v>
      </c>
      <c r="V97" s="213" t="s">
        <v>327</v>
      </c>
      <c r="W97" s="229" t="s">
        <v>23</v>
      </c>
      <c r="X97" s="213" t="s">
        <v>327</v>
      </c>
      <c r="Y97" s="213" t="s">
        <v>23</v>
      </c>
      <c r="Z97" s="213" t="s">
        <v>327</v>
      </c>
      <c r="AA97" s="229" t="s">
        <v>23</v>
      </c>
      <c r="AB97" s="213" t="s">
        <v>327</v>
      </c>
      <c r="AC97" s="229" t="s">
        <v>23</v>
      </c>
      <c r="AD97" s="214" t="s">
        <v>327</v>
      </c>
      <c r="AE97" s="213" t="s">
        <v>20</v>
      </c>
      <c r="AF97" s="213" t="s">
        <v>21</v>
      </c>
      <c r="AG97" s="213" t="s">
        <v>23</v>
      </c>
      <c r="AH97" s="213" t="s">
        <v>327</v>
      </c>
    </row>
    <row r="98" spans="2:34" ht="27" customHeight="true">
      <c r="B98" s="4" t="s"/>
      <c r="C98" s="25" t="s">
        <v>406</v>
      </c>
      <c r="D98" s="25" t="s">
        <v>407</v>
      </c>
      <c r="E98" s="276" t="s">
        <v>29</v>
      </c>
      <c r="F98" s="274" t="s">
        <v>408</v>
      </c>
      <c r="H98" s="4" t="s"/>
      <c r="I98" s="225">
        <v>0</v>
      </c>
      <c r="J98" s="23">
        <f>=COUNTIF(Q98:AH98,"=当前方案")+COUNTIF(Q98:AH98,"=存量维持")+COUNTIF(Q98:AH98,"=新技术试点")+COUNTIF(Q98:AH98,"=逐步淘汰")</f>
        <v>1</v>
      </c>
      <c r="K98" s="23">
        <f>=COUNTIF(Q98:AH98,"=未涉及")</f>
        <v>8</v>
      </c>
      <c r="L98" s="23" t="e">
        <f>=COUNTIF((Q98,S98,U98,W98,Y98,AA98,AC98,AE98,AG98),"")</f>
        <v>#VALUE!</v>
      </c>
      <c r="M98" s="22" t="s">
        <f>=IF(OR(E98="首选推荐"),"推荐",IF(OR(E98="新技术试点"),"中性","不推荐"))</f>
        <v>328</v>
      </c>
      <c r="N98" s="22">
        <f>=IF(M98="推荐",(J98+K98)/COUNTA(配置表!$G$3:$G$11),IF(M98="不推荐",1-P98,0))</f>
        <v>0</v>
      </c>
      <c r="O98" s="23">
        <f>=IF(M98="不推荐",J98,0)</f>
        <v>0</v>
      </c>
      <c r="P98" s="22">
        <f>=IF(M98="不推荐",J98/COUNTA(配置表!$G$3:$G$11),0)</f>
        <v>0</v>
      </c>
      <c r="Q98" s="213" t="s">
        <v>23</v>
      </c>
      <c r="R98" s="213" t="s">
        <v>327</v>
      </c>
      <c r="S98" s="213" t="s">
        <v>23</v>
      </c>
      <c r="T98" s="213" t="s">
        <v>327</v>
      </c>
      <c r="U98" s="213" t="s">
        <v>23</v>
      </c>
      <c r="V98" s="213" t="s">
        <v>327</v>
      </c>
      <c r="W98" s="229" t="s">
        <v>23</v>
      </c>
      <c r="X98" s="213" t="s">
        <v>327</v>
      </c>
      <c r="Y98" s="213" t="s">
        <v>23</v>
      </c>
      <c r="Z98" s="213" t="s">
        <v>327</v>
      </c>
      <c r="AA98" s="213" t="s">
        <v>29</v>
      </c>
      <c r="AB98" s="213" t="s">
        <v>329</v>
      </c>
      <c r="AC98" s="229" t="s">
        <v>23</v>
      </c>
      <c r="AD98" s="214" t="s">
        <v>327</v>
      </c>
      <c r="AE98" s="213" t="s">
        <v>23</v>
      </c>
      <c r="AF98" s="213" t="s">
        <v>327</v>
      </c>
      <c r="AG98" s="213" t="s">
        <v>23</v>
      </c>
      <c r="AH98" s="213" t="s">
        <v>327</v>
      </c>
    </row>
    <row r="99" spans="1:34" ht="32" customHeight="true">
      <c r="A99" s="6" t="s"/>
      <c r="B99" s="4" t="s"/>
      <c r="C99" s="25" t="s">
        <v>409</v>
      </c>
      <c r="D99" s="25" t="s">
        <v>410</v>
      </c>
      <c r="E99" s="94" t="s">
        <v>29</v>
      </c>
      <c r="F99" s="274" t="s">
        <v>411</v>
      </c>
      <c r="G99" s="6" t="s"/>
      <c r="H99" s="4" t="s"/>
      <c r="I99" s="225">
        <v>0</v>
      </c>
      <c r="J99" s="23">
        <f>=COUNTIF(Q99:AH99,"=当前方案")+COUNTIF(Q99:AH99,"=存量维持")+COUNTIF(Q99:AH99,"=新技术试点")+COUNTIF(Q99:AH99,"=逐步淘汰")</f>
        <v>1</v>
      </c>
      <c r="K99" s="23">
        <f>=COUNTIF(Q99:AH99,"=未涉及")</f>
        <v>8</v>
      </c>
      <c r="L99" s="23" t="e">
        <f>=COUNTIF((Q99,S99,U99,W99,Y99,AA99,AC99,AE99,AG99),"")</f>
        <v>#VALUE!</v>
      </c>
      <c r="M99" s="22" t="s">
        <f>=IF(OR(E99="首选推荐"),"推荐",IF(OR(E99="新技术试点"),"中性","不推荐"))</f>
        <v>328</v>
      </c>
      <c r="N99" s="22">
        <f>=IF(M99="推荐",(J99+K99)/COUNTA(配置表!$G$3:$G$11),IF(M99="不推荐",1-P99,0))</f>
        <v>0</v>
      </c>
      <c r="O99" s="23">
        <f>=IF(M99="不推荐",J99,0)</f>
        <v>0</v>
      </c>
      <c r="P99" s="22">
        <f>=IF(M99="不推荐",J99/COUNTA(配置表!$G$3:$G$11),0)</f>
        <v>0</v>
      </c>
      <c r="Q99" s="213" t="s">
        <v>23</v>
      </c>
      <c r="R99" s="213" t="s">
        <v>327</v>
      </c>
      <c r="S99" s="213" t="s">
        <v>23</v>
      </c>
      <c r="T99" s="213" t="s">
        <v>327</v>
      </c>
      <c r="U99" s="213" t="s">
        <v>23</v>
      </c>
      <c r="V99" s="213" t="s">
        <v>327</v>
      </c>
      <c r="W99" s="229" t="s">
        <v>23</v>
      </c>
      <c r="X99" s="213" t="s">
        <v>327</v>
      </c>
      <c r="Y99" s="213" t="s">
        <v>23</v>
      </c>
      <c r="Z99" s="213" t="s">
        <v>327</v>
      </c>
      <c r="AA99" s="229" t="s">
        <v>23</v>
      </c>
      <c r="AB99" s="213" t="s">
        <v>327</v>
      </c>
      <c r="AC99" s="229" t="s">
        <v>23</v>
      </c>
      <c r="AD99" s="214" t="s">
        <v>327</v>
      </c>
      <c r="AE99" s="213" t="s">
        <v>20</v>
      </c>
      <c r="AF99" s="213" t="s">
        <v>21</v>
      </c>
      <c r="AG99" s="213" t="s">
        <v>23</v>
      </c>
      <c r="AH99" s="213" t="s">
        <v>327</v>
      </c>
    </row>
    <row r="100" spans="1:34" ht="27" customHeight="true">
      <c r="A100" s="79" t="s">
        <v>207</v>
      </c>
      <c r="B100" s="278" t="s">
        <v>207</v>
      </c>
      <c r="C100" s="109" t="s">
        <v>412</v>
      </c>
      <c r="D100" s="59" t="s">
        <v>210</v>
      </c>
      <c r="E100" s="87" t="s">
        <v>19</v>
      </c>
      <c r="F100" s="21" t="s"/>
      <c r="G100" s="210">
        <f>=COUNTIF(M100:M130,"=推荐")*9/(COUNTIF(M100:M130,"=推荐")*9+SUM(O100:O130))</f>
        <v>0.818181818181818</v>
      </c>
      <c r="H100" s="279">
        <f>=COUNTIF(M100:M105,"=推荐")*9/(COUNTIF(M100:M105,"=推荐")*9+SUM(O100:O105))</f>
        <v>0.782608695652174</v>
      </c>
      <c r="I100" s="230">
        <f>=COUNTIF(M100:M102,"=推荐")*9/(COUNTIF(M100:M102,"=推荐")*9+SUM(O100:O102))</f>
        <v>0.642857142857143</v>
      </c>
      <c r="J100" s="23">
        <f>=COUNTIF(Q100:AH100,"=当前方案")+COUNTIF(Q100:AH100,"=存量维持")+COUNTIF(Q100:AH100,"=新技术试点")+COUNTIF(Q100:AH100,"=逐步淘汰")</f>
        <v>5</v>
      </c>
      <c r="K100" s="23">
        <f>=COUNTIF(Q100:AH100,"=未涉及")</f>
        <v>4</v>
      </c>
      <c r="L100" s="23" t="e">
        <f>=COUNTIF((Q100,S100,U100,W100,Y100,AA100,AC100,AE100,AG100),"")</f>
        <v>#VALUE!</v>
      </c>
      <c r="M100" s="22" t="s">
        <f>=IF(OR(E100="首选推荐"),"推荐",IF(OR(E100="新技术试点"),"中性","不推荐"))</f>
        <v>326</v>
      </c>
      <c r="N100" s="22">
        <f>=IF(M100="推荐",(J100+K100)/COUNTA(配置表!$G$3:$G$11),IF(M100="不推荐",1-P100,0))</f>
        <v>1</v>
      </c>
      <c r="O100" s="23">
        <f>=IF(M100="不推荐",J100,0)</f>
        <v>0</v>
      </c>
      <c r="P100" s="22">
        <f>=IF(M100="不推荐",J100/COUNTA(配置表!$G$3:$G$11),0)</f>
        <v>0</v>
      </c>
      <c r="Q100" s="213" t="s">
        <v>23</v>
      </c>
      <c r="R100" s="213" t="s">
        <v>327</v>
      </c>
      <c r="S100" s="213" t="s">
        <v>20</v>
      </c>
      <c r="T100" s="213" t="s">
        <v>21</v>
      </c>
      <c r="U100" s="215" t="s">
        <v>20</v>
      </c>
      <c r="V100" s="213" t="s">
        <v>21</v>
      </c>
      <c r="W100" s="229" t="s">
        <v>20</v>
      </c>
      <c r="X100" s="214" t="s">
        <v>21</v>
      </c>
      <c r="Y100" s="213" t="s">
        <v>20</v>
      </c>
      <c r="Z100" s="213" t="s">
        <v>21</v>
      </c>
      <c r="AA100" s="229" t="s">
        <v>23</v>
      </c>
      <c r="AB100" s="213" t="s">
        <v>327</v>
      </c>
      <c r="AC100" s="215" t="s">
        <v>29</v>
      </c>
      <c r="AD100" s="213" t="s">
        <v>329</v>
      </c>
      <c r="AE100" s="229" t="s">
        <v>23</v>
      </c>
      <c r="AF100" s="213" t="s">
        <v>327</v>
      </c>
      <c r="AG100" s="213" t="s">
        <v>23</v>
      </c>
      <c r="AH100" s="213" t="s">
        <v>327</v>
      </c>
    </row>
    <row r="101" spans="1:34" ht="27" customHeight="true">
      <c r="A101" s="4" t="s"/>
      <c r="B101" s="4" t="s"/>
      <c r="C101" s="38" t="s"/>
      <c r="D101" s="25" t="s">
        <v>413</v>
      </c>
      <c r="E101" s="110" t="s">
        <v>25</v>
      </c>
      <c r="F101" s="29" t="s">
        <v>414</v>
      </c>
      <c r="G101" s="4" t="s"/>
      <c r="H101" s="4" t="s"/>
      <c r="I101" s="251" t="s"/>
      <c r="J101" s="23">
        <f>=COUNTIF(Q101:AH101,"=当前方案")+COUNTIF(Q101:AH101,"=存量维持")+COUNTIF(Q101:AH101,"=新技术试点")+COUNTIF(Q101:AH101,"=逐步淘汰")</f>
        <v>4</v>
      </c>
      <c r="K101" s="23">
        <f>=COUNTIF(Q101:AH101,"=未涉及")</f>
        <v>5</v>
      </c>
      <c r="L101" s="23" t="e">
        <f>=COUNTIF((Q101,S101,U101,W101,Y101,AA101,AC101,AE101,AG101),"")</f>
        <v>#VALUE!</v>
      </c>
      <c r="M101" s="22" t="s">
        <f>=IF(OR(E101="首选推荐"),"推荐",IF(OR(E101="新技术试点"),"中性","不推荐"))</f>
        <v>331</v>
      </c>
      <c r="N101" s="22">
        <f>=IF(M101="推荐",(J101+K101)/COUNTA(配置表!$G$3:$G$11),IF(M101="不推荐",1-P101,0))</f>
        <v>0.555555555555556</v>
      </c>
      <c r="O101" s="23">
        <f>=IF(M101="不推荐",J101,0)</f>
        <v>4</v>
      </c>
      <c r="P101" s="22">
        <f>=IF(M101="不推荐",J101/COUNTA(配置表!$G$3:$G$11),0)</f>
        <v>0.444444444444445</v>
      </c>
      <c r="Q101" s="213" t="s">
        <v>20</v>
      </c>
      <c r="R101" s="213" t="s">
        <v>21</v>
      </c>
      <c r="S101" s="213" t="s">
        <v>25</v>
      </c>
      <c r="T101" s="213" t="s">
        <v>21</v>
      </c>
      <c r="U101" s="215" t="s">
        <v>25</v>
      </c>
      <c r="V101" s="213" t="s">
        <v>344</v>
      </c>
      <c r="W101" s="213" t="s">
        <v>23</v>
      </c>
      <c r="X101" s="213" t="s">
        <v>327</v>
      </c>
      <c r="Y101" s="213" t="s">
        <v>23</v>
      </c>
      <c r="Z101" s="213" t="s">
        <v>327</v>
      </c>
      <c r="AA101" s="229" t="s">
        <v>23</v>
      </c>
      <c r="AB101" s="213" t="s">
        <v>329</v>
      </c>
      <c r="AC101" s="215" t="s">
        <v>25</v>
      </c>
      <c r="AD101" s="213" t="s">
        <v>21</v>
      </c>
      <c r="AE101" s="229" t="s">
        <v>23</v>
      </c>
      <c r="AF101" s="213" t="s">
        <v>327</v>
      </c>
      <c r="AG101" s="213" t="s">
        <v>23</v>
      </c>
      <c r="AH101" s="213" t="s">
        <v>327</v>
      </c>
    </row>
    <row r="102" spans="1:34" ht="49" customHeight="true">
      <c r="A102" s="4" t="s"/>
      <c r="B102" s="4" t="s"/>
      <c r="C102" s="39" t="s"/>
      <c r="D102" s="25" t="s">
        <v>213</v>
      </c>
      <c r="E102" s="20" t="s">
        <v>25</v>
      </c>
      <c r="F102" s="29" t="s">
        <v>415</v>
      </c>
      <c r="G102" s="4" t="s"/>
      <c r="H102" s="4" t="s"/>
      <c r="I102" s="233" t="s"/>
      <c r="J102" s="23">
        <f>=COUNTIF(Q102:AH102,"=当前方案")+COUNTIF(Q102:AH102,"=存量维持")+COUNTIF(Q102:AH102,"=新技术试点")+COUNTIF(Q102:AH102,"=逐步淘汰")</f>
        <v>1</v>
      </c>
      <c r="K102" s="23">
        <f>=COUNTIF(Q102:AH102,"=未涉及")</f>
        <v>8</v>
      </c>
      <c r="L102" s="23" t="e">
        <f>=COUNTIF((Q102,S102,U102,W102,Y102,AA102,AC102,AE102,AG102),"")</f>
        <v>#VALUE!</v>
      </c>
      <c r="M102" s="22" t="s">
        <f>=IF(OR(E102="首选推荐"),"推荐",IF(OR(E102="新技术试点"),"中性","不推荐"))</f>
        <v>331</v>
      </c>
      <c r="N102" s="22">
        <f>=IF(M102="推荐",(J102+K102)/COUNTA(配置表!$G$3:$G$11),IF(M102="不推荐",1-P102,0))</f>
        <v>0.888888888888889</v>
      </c>
      <c r="O102" s="23">
        <f>=IF(M102="不推荐",J102,0)</f>
        <v>1</v>
      </c>
      <c r="P102" s="22">
        <f>=IF(M102="不推荐",J102/COUNTA(配置表!$G$3:$G$11),0)</f>
        <v>0.111111111111111</v>
      </c>
      <c r="Q102" s="213" t="s">
        <v>25</v>
      </c>
      <c r="R102" s="213" t="s">
        <v>21</v>
      </c>
      <c r="S102" s="213" t="s">
        <v>23</v>
      </c>
      <c r="T102" s="213" t="s">
        <v>327</v>
      </c>
      <c r="U102" s="215" t="s">
        <v>23</v>
      </c>
      <c r="V102" s="213" t="s">
        <v>327</v>
      </c>
      <c r="W102" s="213" t="s">
        <v>23</v>
      </c>
      <c r="X102" s="213" t="s">
        <v>327</v>
      </c>
      <c r="Y102" s="213" t="s">
        <v>23</v>
      </c>
      <c r="Z102" s="213" t="s">
        <v>327</v>
      </c>
      <c r="AA102" s="229" t="s">
        <v>23</v>
      </c>
      <c r="AB102" s="213" t="s">
        <v>327</v>
      </c>
      <c r="AC102" s="229" t="s">
        <v>23</v>
      </c>
      <c r="AD102" s="214" t="s">
        <v>21</v>
      </c>
      <c r="AE102" s="229" t="s">
        <v>23</v>
      </c>
      <c r="AF102" s="213" t="s">
        <v>327</v>
      </c>
      <c r="AG102" s="213" t="s">
        <v>23</v>
      </c>
      <c r="AH102" s="213" t="s">
        <v>327</v>
      </c>
    </row>
    <row r="103" spans="1:34" ht="27" customHeight="true">
      <c r="A103" s="4" t="s"/>
      <c r="B103" s="4" t="s"/>
      <c r="C103" s="36" t="s">
        <v>215</v>
      </c>
      <c r="D103" s="106" t="s">
        <v>209</v>
      </c>
      <c r="E103" s="280" t="s">
        <v>19</v>
      </c>
      <c r="F103" s="21" t="s"/>
      <c r="G103" s="4" t="s"/>
      <c r="H103" s="4" t="s"/>
      <c r="I103" s="230">
        <f>=COUNTIF(M103:M105,"=推荐")*9/(COUNTIF(M103:M105,"=推荐")*9+SUM(O103:O105))</f>
        <v>1</v>
      </c>
      <c r="J103" s="23">
        <f>=COUNTIF(Q103:AH103,"=当前方案")+COUNTIF(Q103:AH103,"=存量维持")+COUNTIF(Q103:AH103,"=新技术试点")+COUNTIF(Q103:AH103,"=逐步淘汰")</f>
        <v>5</v>
      </c>
      <c r="K103" s="23">
        <f>=COUNTIF(Q103:AH103,"=未涉及")</f>
        <v>4</v>
      </c>
      <c r="L103" s="23" t="e">
        <f>=COUNTIF((Q103,S103,U103,W103,Y103,AA103,AC103,AE103,AG103),"")</f>
        <v>#VALUE!</v>
      </c>
      <c r="M103" s="22" t="s">
        <f>=IF(OR(E103="首选推荐"),"推荐",IF(OR(E103="新技术试点"),"中性","不推荐"))</f>
        <v>326</v>
      </c>
      <c r="N103" s="22">
        <f>=IF(M103="推荐",(J103+K103)/COUNTA(配置表!$G$3:$G$11),IF(M103="不推荐",1-P103,0))</f>
        <v>1</v>
      </c>
      <c r="O103" s="23">
        <f>=IF(M103="不推荐",J103,0)</f>
        <v>0</v>
      </c>
      <c r="P103" s="22">
        <f>=IF(M103="不推荐",J103/COUNTA(配置表!$G$3:$G$11),0)</f>
        <v>0</v>
      </c>
      <c r="Q103" s="214" t="s">
        <v>20</v>
      </c>
      <c r="R103" s="213" t="s">
        <v>21</v>
      </c>
      <c r="S103" s="214" t="s">
        <v>20</v>
      </c>
      <c r="T103" s="213" t="s">
        <v>21</v>
      </c>
      <c r="U103" s="214" t="s">
        <v>29</v>
      </c>
      <c r="V103" s="215" t="s">
        <v>329</v>
      </c>
      <c r="W103" s="214" t="s">
        <v>20</v>
      </c>
      <c r="X103" s="213" t="s">
        <v>21</v>
      </c>
      <c r="Y103" s="213" t="s">
        <v>23</v>
      </c>
      <c r="Z103" s="213" t="s">
        <v>329</v>
      </c>
      <c r="AA103" s="229" t="s">
        <v>23</v>
      </c>
      <c r="AB103" s="213" t="s">
        <v>327</v>
      </c>
      <c r="AC103" s="214" t="s">
        <v>29</v>
      </c>
      <c r="AD103" s="215" t="s">
        <v>329</v>
      </c>
      <c r="AE103" s="214" t="s">
        <v>23</v>
      </c>
      <c r="AF103" s="213" t="s">
        <v>327</v>
      </c>
      <c r="AG103" s="213" t="s">
        <v>23</v>
      </c>
      <c r="AH103" s="213" t="s">
        <v>327</v>
      </c>
    </row>
    <row r="104" spans="1:34" ht="27" customHeight="true">
      <c r="A104" s="4" t="s"/>
      <c r="B104" s="4" t="s"/>
      <c r="C104" s="38" t="s"/>
      <c r="D104" s="59" t="s">
        <v>216</v>
      </c>
      <c r="E104" s="87" t="s">
        <v>69</v>
      </c>
      <c r="F104" s="21" t="s"/>
      <c r="G104" s="4" t="s"/>
      <c r="H104" s="4" t="s"/>
      <c r="I104" s="38" t="s"/>
      <c r="J104" s="23">
        <f>=COUNTIF(Q104:AH104,"=当前方案")+COUNTIF(Q104:AH104,"=存量维持")+COUNTIF(Q104:AH104,"=新技术试点")+COUNTIF(Q104:AH104,"=逐步淘汰")</f>
        <v>0</v>
      </c>
      <c r="K104" s="23">
        <f>=COUNTIF(Q104:AH104,"=未涉及")</f>
        <v>6</v>
      </c>
      <c r="L104" s="23" t="e">
        <f>=COUNTIF((Q104,S104,U104,W104,Y104,AA104,AC104,AE104,AG104),"")</f>
        <v>#VALUE!</v>
      </c>
      <c r="M104" s="22" t="s">
        <f>=IF(OR(E104="首选推荐"),"推荐",IF(OR(E104="新技术试点"),"中性","不推荐"))</f>
        <v>331</v>
      </c>
      <c r="N104" s="22">
        <f>=IF(M104="推荐",(J104+K104)/COUNTA(配置表!$G$3:$G$11),IF(M104="不推荐",1-P104,0))</f>
        <v>1</v>
      </c>
      <c r="O104" s="23">
        <f>=IF(M104="不推荐",J104,0)</f>
        <v>0</v>
      </c>
      <c r="P104" s="22">
        <f>=IF(M104="不推荐",J104/COUNTA(配置表!$G$3:$G$11),0)</f>
        <v>0</v>
      </c>
      <c r="Q104" s="213" t="s">
        <v>23</v>
      </c>
      <c r="R104" s="213" t="s">
        <v>327</v>
      </c>
      <c r="S104" s="213" t="s">
        <v>23</v>
      </c>
      <c r="T104" s="213" t="s">
        <v>327</v>
      </c>
      <c r="U104" s="213" t="s">
        <v>343</v>
      </c>
      <c r="V104" s="215" t="s">
        <v>344</v>
      </c>
      <c r="W104" s="229" t="s">
        <v>23</v>
      </c>
      <c r="X104" s="213" t="s">
        <v>327</v>
      </c>
      <c r="Y104" s="213" t="s">
        <v>343</v>
      </c>
      <c r="Z104" s="213" t="s">
        <v>344</v>
      </c>
      <c r="AA104" s="229" t="s">
        <v>23</v>
      </c>
      <c r="AB104" s="213" t="s">
        <v>327</v>
      </c>
      <c r="AC104" s="213" t="s">
        <v>343</v>
      </c>
      <c r="AD104" s="213" t="s">
        <v>327</v>
      </c>
      <c r="AE104" s="229" t="s">
        <v>23</v>
      </c>
      <c r="AF104" s="213" t="s">
        <v>327</v>
      </c>
      <c r="AG104" s="213" t="s">
        <v>23</v>
      </c>
      <c r="AH104" s="213" t="s">
        <v>327</v>
      </c>
    </row>
    <row r="105" spans="1:34" ht="27" customHeight="true">
      <c r="A105" s="4" t="s"/>
      <c r="B105" s="4" t="s"/>
      <c r="C105" s="39" t="s"/>
      <c r="D105" s="59" t="s">
        <v>217</v>
      </c>
      <c r="E105" s="87" t="s">
        <v>69</v>
      </c>
      <c r="F105" s="21" t="s"/>
      <c r="G105" s="4" t="s"/>
      <c r="H105" s="4" t="s"/>
      <c r="I105" s="39" t="s"/>
      <c r="J105" s="23">
        <f>=COUNTIF(Q105:AH105,"=当前方案")+COUNTIF(Q105:AH105,"=存量维持")+COUNTIF(Q105:AH105,"=新技术试点")+COUNTIF(Q105:AH105,"=逐步淘汰")</f>
        <v>0</v>
      </c>
      <c r="K105" s="23">
        <f>=COUNTIF(Q105:AH105,"=未涉及")</f>
        <v>9</v>
      </c>
      <c r="L105" s="23" t="e">
        <f>=COUNTIF((Q105,S105,U105,W105,Y105,AA105,AC105,AE105,AG105),"")</f>
        <v>#VALUE!</v>
      </c>
      <c r="M105" s="22" t="s">
        <f>=IF(OR(E105="首选推荐"),"推荐",IF(OR(E105="新技术试点"),"中性","不推荐"))</f>
        <v>331</v>
      </c>
      <c r="N105" s="22">
        <f>=IF(M105="推荐",(J105+K105)/COUNTA(配置表!$G$3:$G$11),IF(M105="不推荐",1-P105,0))</f>
        <v>1</v>
      </c>
      <c r="O105" s="23">
        <f>=IF(M105="不推荐",J105,0)</f>
        <v>0</v>
      </c>
      <c r="P105" s="22">
        <f>=IF(M105="不推荐",J105/COUNTA(配置表!$G$3:$G$11),0)</f>
        <v>0</v>
      </c>
      <c r="Q105" s="213" t="s">
        <v>23</v>
      </c>
      <c r="R105" s="213" t="s">
        <v>327</v>
      </c>
      <c r="S105" s="213" t="s">
        <v>23</v>
      </c>
      <c r="T105" s="213" t="s">
        <v>327</v>
      </c>
      <c r="U105" s="213" t="s">
        <v>23</v>
      </c>
      <c r="V105" s="213" t="s">
        <v>327</v>
      </c>
      <c r="W105" s="229" t="s">
        <v>23</v>
      </c>
      <c r="X105" s="213" t="s">
        <v>327</v>
      </c>
      <c r="Y105" s="213" t="s">
        <v>23</v>
      </c>
      <c r="Z105" s="213" t="s">
        <v>327</v>
      </c>
      <c r="AA105" s="229" t="s">
        <v>23</v>
      </c>
      <c r="AB105" s="213" t="s">
        <v>327</v>
      </c>
      <c r="AC105" s="213" t="s">
        <v>23</v>
      </c>
      <c r="AD105" s="213" t="s">
        <v>327</v>
      </c>
      <c r="AE105" s="229" t="s">
        <v>23</v>
      </c>
      <c r="AF105" s="213" t="s">
        <v>327</v>
      </c>
      <c r="AG105" s="213" t="s">
        <v>23</v>
      </c>
      <c r="AH105" s="213" t="s">
        <v>327</v>
      </c>
    </row>
    <row r="106" spans="1:34" ht="27" customHeight="true">
      <c r="A106" s="4" t="s"/>
      <c r="B106" s="111" t="s">
        <v>310</v>
      </c>
      <c r="C106" s="31" t="s">
        <v>218</v>
      </c>
      <c r="D106" s="59" t="s">
        <v>219</v>
      </c>
      <c r="E106" s="94" t="s">
        <v>19</v>
      </c>
      <c r="F106" s="29" t="s"/>
      <c r="G106" s="4" t="s"/>
      <c r="H106" s="258">
        <f>=COUNTIF(M106:M110,"=推荐")*9/(COUNTIF(M106:M110,"=推荐")*9+SUM(O106:O110))</f>
        <v>0.9</v>
      </c>
      <c r="I106" s="230">
        <f>=COUNTIF(M106:M108,"=推荐")*9/(COUNTIF(M106:M108,"=推荐")*9+SUM(O106:O108))</f>
        <v>0.818181818181818</v>
      </c>
      <c r="J106" s="23">
        <f>=COUNTIF(Q106:AH106,"=当前方案")+COUNTIF(Q106:AH106,"=存量维持")+COUNTIF(Q106:AH106,"=新技术试点")+COUNTIF(Q106:AH106,"=逐步淘汰")</f>
        <v>5</v>
      </c>
      <c r="K106" s="23">
        <f>=COUNTIF(Q106:AH106,"=未涉及")</f>
        <v>4</v>
      </c>
      <c r="L106" s="23" t="e">
        <f>=COUNTIF((Q106,S106,U106,W106,Y106,AA106,AC106,AE106,AG106),"")</f>
        <v>#VALUE!</v>
      </c>
      <c r="M106" s="22" t="s">
        <f>=IF(OR(E106="首选推荐"),"推荐",IF(OR(E106="新技术试点"),"中性","不推荐"))</f>
        <v>326</v>
      </c>
      <c r="N106" s="22">
        <f>=IF(M106="推荐",(J106+K106)/COUNTA(配置表!$G$3:$G$11),IF(M106="不推荐",1-P106,0))</f>
        <v>1</v>
      </c>
      <c r="O106" s="23">
        <f>=IF(M106="不推荐",J106,0)</f>
        <v>0</v>
      </c>
      <c r="P106" s="22">
        <f>=IF(M106="不推荐",J106/COUNTA(配置表!$G$3:$G$11),0)</f>
        <v>0</v>
      </c>
      <c r="Q106" s="213" t="s">
        <v>20</v>
      </c>
      <c r="R106" s="213" t="s">
        <v>21</v>
      </c>
      <c r="S106" s="213" t="s">
        <v>20</v>
      </c>
      <c r="T106" s="213" t="s">
        <v>21</v>
      </c>
      <c r="U106" s="215" t="s">
        <v>20</v>
      </c>
      <c r="V106" s="215" t="s">
        <v>21</v>
      </c>
      <c r="W106" s="213" t="s">
        <v>23</v>
      </c>
      <c r="X106" s="213" t="s">
        <v>327</v>
      </c>
      <c r="Y106" s="213" t="s">
        <v>23</v>
      </c>
      <c r="Z106" s="213" t="s">
        <v>329</v>
      </c>
      <c r="AA106" s="229" t="s">
        <v>23</v>
      </c>
      <c r="AB106" s="213" t="s">
        <v>329</v>
      </c>
      <c r="AC106" s="215" t="s">
        <v>29</v>
      </c>
      <c r="AD106" s="215" t="s">
        <v>329</v>
      </c>
      <c r="AE106" s="229" t="s">
        <v>23</v>
      </c>
      <c r="AF106" s="213" t="s">
        <v>327</v>
      </c>
      <c r="AG106" s="213" t="s">
        <v>20</v>
      </c>
      <c r="AH106" s="213" t="s">
        <v>21</v>
      </c>
    </row>
    <row r="107" spans="1:34" ht="27" customHeight="true">
      <c r="A107" s="4" t="s"/>
      <c r="B107" s="38" t="s"/>
      <c r="C107" s="4" t="s"/>
      <c r="D107" s="59" t="s">
        <v>223</v>
      </c>
      <c r="E107" s="114" t="s">
        <v>25</v>
      </c>
      <c r="F107" s="21" t="s"/>
      <c r="G107" s="4" t="s"/>
      <c r="H107" s="38" t="s"/>
      <c r="I107" s="251" t="s"/>
      <c r="J107" s="23">
        <f>=COUNTIF(Q107:AH107,"=当前方案")+COUNTIF(Q107:AH107,"=存量维持")+COUNTIF(Q107:AH107,"=新技术试点")+COUNTIF(Q107:AH107,"=逐步淘汰")</f>
        <v>1</v>
      </c>
      <c r="K107" s="23">
        <f>=COUNTIF(Q107:AH107,"=未涉及")</f>
        <v>6</v>
      </c>
      <c r="L107" s="23" t="e">
        <f>=COUNTIF((Q107,S107,U107,W107,Y107,AA107,AC107,AE107,AG107),"")</f>
        <v>#VALUE!</v>
      </c>
      <c r="M107" s="22" t="s">
        <f>=IF(OR(E107="首选推荐"),"推荐",IF(OR(E107="新技术试点"),"中性","不推荐"))</f>
        <v>331</v>
      </c>
      <c r="N107" s="22">
        <f>=IF(M107="推荐",(J107+K107)/COUNTA(配置表!$G$3:$G$11),IF(M107="不推荐",1-P107,0))</f>
        <v>0.888888888888889</v>
      </c>
      <c r="O107" s="23">
        <f>=IF(M107="不推荐",J107,0)</f>
        <v>1</v>
      </c>
      <c r="P107" s="22">
        <f>=IF(M107="不推荐",J107/COUNTA(配置表!$G$3:$G$11),0)</f>
        <v>0.111111111111111</v>
      </c>
      <c r="Q107" s="213" t="s">
        <v>23</v>
      </c>
      <c r="R107" s="213" t="s">
        <v>327</v>
      </c>
      <c r="S107" s="213" t="s">
        <v>343</v>
      </c>
      <c r="T107" s="213" t="s">
        <v>330</v>
      </c>
      <c r="U107" s="213" t="s">
        <v>23</v>
      </c>
      <c r="V107" s="213" t="s">
        <v>327</v>
      </c>
      <c r="W107" s="213" t="s">
        <v>23</v>
      </c>
      <c r="X107" s="213" t="s">
        <v>327</v>
      </c>
      <c r="Y107" s="213" t="s">
        <v>343</v>
      </c>
      <c r="Z107" s="213" t="s">
        <v>344</v>
      </c>
      <c r="AA107" s="229" t="s">
        <v>23</v>
      </c>
      <c r="AB107" s="213" t="s">
        <v>327</v>
      </c>
      <c r="AC107" s="213" t="s">
        <v>25</v>
      </c>
      <c r="AD107" s="213" t="s">
        <v>21</v>
      </c>
      <c r="AE107" s="229" t="s">
        <v>23</v>
      </c>
      <c r="AF107" s="213" t="s">
        <v>327</v>
      </c>
      <c r="AG107" s="213" t="s">
        <v>23</v>
      </c>
      <c r="AH107" s="213" t="s">
        <v>327</v>
      </c>
    </row>
    <row r="108" spans="1:34" ht="27" customHeight="true">
      <c r="A108" s="4" t="s"/>
      <c r="B108" s="38" t="s"/>
      <c r="C108" s="4" t="s"/>
      <c r="D108" s="59" t="s">
        <v>224</v>
      </c>
      <c r="E108" s="114" t="s">
        <v>25</v>
      </c>
      <c r="F108" s="21" t="s"/>
      <c r="G108" s="4" t="s"/>
      <c r="H108" s="38" t="s"/>
      <c r="I108" s="233" t="s"/>
      <c r="J108" s="23">
        <f>=COUNTIF(Q108:AH108,"=当前方案")+COUNTIF(Q108:AH108,"=存量维持")+COUNTIF(Q108:AH108,"=新技术试点")+COUNTIF(Q108:AH108,"=逐步淘汰")</f>
        <v>1</v>
      </c>
      <c r="K108" s="23">
        <f>=COUNTIF(Q108:AH108,"=未涉及")</f>
        <v>4</v>
      </c>
      <c r="L108" s="23" t="e">
        <f>=COUNTIF((Q108,S108,U108,W108,Y108,AA108,AC108,AE108,AG108),"")</f>
        <v>#VALUE!</v>
      </c>
      <c r="M108" s="22" t="s">
        <f>=IF(OR(E108="首选推荐"),"推荐",IF(OR(E108="新技术试点"),"中性","不推荐"))</f>
        <v>331</v>
      </c>
      <c r="N108" s="22">
        <f>=IF(M108="推荐",(J108+K108)/COUNTA(配置表!$G$3:$G$11),IF(M108="不推荐",1-P108,0))</f>
        <v>0.888888888888889</v>
      </c>
      <c r="O108" s="23">
        <f>=IF(M108="不推荐",J108,0)</f>
        <v>1</v>
      </c>
      <c r="P108" s="22">
        <f>=IF(M108="不推荐",J108/COUNTA(配置表!$G$3:$G$11),0)</f>
        <v>0.111111111111111</v>
      </c>
      <c r="Q108" s="215" t="s">
        <v>343</v>
      </c>
      <c r="R108" s="215" t="s">
        <v>344</v>
      </c>
      <c r="S108" s="216" t="s">
        <v>343</v>
      </c>
      <c r="T108" s="213" t="s">
        <v>330</v>
      </c>
      <c r="U108" s="213" t="s">
        <v>343</v>
      </c>
      <c r="V108" s="213" t="s">
        <v>344</v>
      </c>
      <c r="W108" s="229" t="s">
        <v>23</v>
      </c>
      <c r="X108" s="213" t="s">
        <v>327</v>
      </c>
      <c r="Y108" s="213" t="s">
        <v>343</v>
      </c>
      <c r="Z108" s="213" t="s">
        <v>344</v>
      </c>
      <c r="AA108" s="229" t="s">
        <v>23</v>
      </c>
      <c r="AB108" s="213" t="s">
        <v>327</v>
      </c>
      <c r="AC108" s="213" t="s">
        <v>25</v>
      </c>
      <c r="AD108" s="213" t="s">
        <v>21</v>
      </c>
      <c r="AE108" s="229" t="s">
        <v>23</v>
      </c>
      <c r="AF108" s="213" t="s">
        <v>327</v>
      </c>
      <c r="AG108" s="213" t="s">
        <v>23</v>
      </c>
      <c r="AH108" s="213" t="s">
        <v>327</v>
      </c>
    </row>
    <row r="109" spans="1:34" ht="27" customHeight="true">
      <c r="A109" s="4" t="s"/>
      <c r="B109" s="38" t="s"/>
      <c r="C109" s="36" t="s">
        <v>225</v>
      </c>
      <c r="D109" s="25" t="s">
        <v>226</v>
      </c>
      <c r="E109" s="114" t="s">
        <v>19</v>
      </c>
      <c r="F109" s="29" t="s">
        <v>414</v>
      </c>
      <c r="G109" s="4" t="s"/>
      <c r="H109" s="38" t="s"/>
      <c r="I109" s="228">
        <f>=COUNTIF(M109:M110,"=推荐")*9/(COUNTIF(M109:M110,"=推荐")*9+SUM(O109:O110))</f>
        <v>1</v>
      </c>
      <c r="J109" s="23">
        <f>=COUNTIF(Q109:AH109,"=当前方案")+COUNTIF(Q109:AH109,"=存量维持")+COUNTIF(Q109:AH109,"=新技术试点")+COUNTIF(Q109:AH109,"=逐步淘汰")</f>
        <v>4</v>
      </c>
      <c r="K109" s="23">
        <f>=COUNTIF(Q109:AH109,"=未涉及")</f>
        <v>5</v>
      </c>
      <c r="L109" s="23" t="e">
        <f>=COUNTIF((Q109,S109,U109,W109,Y109,AA109,AC109,AE109,AG109),"")</f>
        <v>#VALUE!</v>
      </c>
      <c r="M109" s="22" t="s">
        <f>=IF(OR(E109="首选推荐"),"推荐",IF(OR(E109="新技术试点"),"中性","不推荐"))</f>
        <v>326</v>
      </c>
      <c r="N109" s="22">
        <f>=IF(M109="推荐",(J109+K109)/COUNTA(配置表!$G$3:$G$11),IF(M109="不推荐",1-P109,0))</f>
        <v>1</v>
      </c>
      <c r="O109" s="23">
        <f>=IF(M109="不推荐",J109,0)</f>
        <v>0</v>
      </c>
      <c r="P109" s="22">
        <f>=IF(M109="不推荐",J109/COUNTA(配置表!$G$3:$G$11),0)</f>
        <v>0</v>
      </c>
      <c r="Q109" s="213" t="s">
        <v>20</v>
      </c>
      <c r="R109" s="213" t="s">
        <v>21</v>
      </c>
      <c r="S109" s="213" t="s">
        <v>20</v>
      </c>
      <c r="T109" s="213" t="s">
        <v>21</v>
      </c>
      <c r="U109" s="213" t="s">
        <v>20</v>
      </c>
      <c r="V109" s="215" t="s">
        <v>21</v>
      </c>
      <c r="W109" s="229" t="s">
        <v>23</v>
      </c>
      <c r="X109" s="213" t="s">
        <v>327</v>
      </c>
      <c r="Y109" s="213" t="s">
        <v>23</v>
      </c>
      <c r="Z109" s="213" t="s">
        <v>329</v>
      </c>
      <c r="AA109" s="229" t="s">
        <v>23</v>
      </c>
      <c r="AB109" s="213" t="s">
        <v>327</v>
      </c>
      <c r="AC109" s="213" t="s">
        <v>20</v>
      </c>
      <c r="AD109" s="215" t="s">
        <v>21</v>
      </c>
      <c r="AE109" s="229" t="s">
        <v>23</v>
      </c>
      <c r="AF109" s="213" t="s">
        <v>327</v>
      </c>
      <c r="AG109" s="213" t="s">
        <v>23</v>
      </c>
      <c r="AH109" s="213" t="s">
        <v>329</v>
      </c>
    </row>
    <row r="110" spans="1:34" ht="27" customHeight="true">
      <c r="A110" s="4" t="s"/>
      <c r="B110" s="39" t="s"/>
      <c r="C110" s="39" t="s"/>
      <c r="D110" s="25" t="s">
        <v>227</v>
      </c>
      <c r="E110" s="114" t="s">
        <v>29</v>
      </c>
      <c r="F110" s="29" t="s">
        <v>416</v>
      </c>
      <c r="G110" s="4" t="s"/>
      <c r="H110" s="39" t="s"/>
      <c r="I110" s="39" t="s"/>
      <c r="J110" s="23">
        <f>=COUNTIF(Q110:AH110,"=当前方案")+COUNTIF(Q110:AH110,"=存量维持")+COUNTIF(Q110:AH110,"=新技术试点")+COUNTIF(Q110:AH110,"=逐步淘汰")</f>
        <v>1</v>
      </c>
      <c r="K110" s="23">
        <f>=COUNTIF(Q110:AH110,"=未涉及")</f>
        <v>8</v>
      </c>
      <c r="L110" s="23" t="e">
        <f>=COUNTIF((Q110,S110,U110,W110,Y110,AA110,AC110,AE110,AG110),"")</f>
        <v>#VALUE!</v>
      </c>
      <c r="M110" s="22" t="s">
        <f>=IF(OR(E110="首选推荐"),"推荐",IF(OR(E110="新技术试点"),"中性","不推荐"))</f>
        <v>328</v>
      </c>
      <c r="N110" s="22">
        <f>=IF(M110="推荐",(J110+K110)/COUNTA(配置表!$G$3:$G$11),IF(M110="不推荐",1-P110,0))</f>
        <v>0</v>
      </c>
      <c r="O110" s="23">
        <f>=IF(M110="不推荐",J110,0)</f>
        <v>0</v>
      </c>
      <c r="P110" s="22">
        <f>=IF(M110="不推荐",J110/COUNTA(配置表!$G$3:$G$11),0)</f>
        <v>0</v>
      </c>
      <c r="Q110" s="229" t="s">
        <v>20</v>
      </c>
      <c r="R110" s="214" t="s">
        <v>21</v>
      </c>
      <c r="S110" s="213" t="s">
        <v>23</v>
      </c>
      <c r="T110" s="213" t="s">
        <v>327</v>
      </c>
      <c r="U110" s="213" t="s">
        <v>23</v>
      </c>
      <c r="V110" s="213" t="s">
        <v>327</v>
      </c>
      <c r="W110" s="229" t="s">
        <v>23</v>
      </c>
      <c r="X110" s="213" t="s">
        <v>327</v>
      </c>
      <c r="Y110" s="213" t="s">
        <v>23</v>
      </c>
      <c r="Z110" s="213" t="s">
        <v>327</v>
      </c>
      <c r="AA110" s="229" t="s">
        <v>23</v>
      </c>
      <c r="AB110" s="213" t="s">
        <v>327</v>
      </c>
      <c r="AC110" s="213" t="s">
        <v>23</v>
      </c>
      <c r="AD110" s="213" t="s">
        <v>327</v>
      </c>
      <c r="AE110" s="229" t="s">
        <v>23</v>
      </c>
      <c r="AF110" s="213" t="s">
        <v>327</v>
      </c>
      <c r="AG110" s="213" t="s">
        <v>23</v>
      </c>
      <c r="AH110" s="213" t="s">
        <v>329</v>
      </c>
    </row>
    <row r="111" spans="1:34" ht="27" customHeight="true">
      <c r="A111" s="4" t="s"/>
      <c r="B111" s="79" t="s">
        <v>312</v>
      </c>
      <c r="C111" s="36" t="s">
        <v>229</v>
      </c>
      <c r="D111" s="59" t="s">
        <v>230</v>
      </c>
      <c r="E111" s="94" t="s">
        <v>19</v>
      </c>
      <c r="F111" s="29" t="s"/>
      <c r="G111" s="4" t="s"/>
      <c r="H111" s="210">
        <f>=COUNTIF(M111:M130,"=推荐")*9/(COUNTIF(M111:M130,"=推荐")*9+SUM(O111:O130))</f>
        <v>0.8125</v>
      </c>
      <c r="I111" s="230">
        <f>=COUNTIF(M111:M116,"=推荐")*9/(COUNTIF(M111:M116,"=推荐")*9+SUM(O111:O116))</f>
        <v>0.75</v>
      </c>
      <c r="J111" s="23">
        <f>=COUNTIF(Q111:AH111,"=当前方案")+COUNTIF(Q111:AH111,"=存量维持")+COUNTIF(Q111:AH111,"=新技术试点")+COUNTIF(Q111:AH111,"=逐步淘汰")</f>
        <v>8</v>
      </c>
      <c r="K111" s="23">
        <f>=COUNTIF(Q111:AH111,"=未涉及")</f>
        <v>1</v>
      </c>
      <c r="L111" s="23" t="e">
        <f>=COUNTIF((Q111,S111,U111,W111,Y111,AA111,AC111,AE111,AG111),"")</f>
        <v>#VALUE!</v>
      </c>
      <c r="M111" s="22" t="s">
        <f>=IF(OR(E111="首选推荐"),"推荐",IF(OR(E111="新技术试点"),"中性","不推荐"))</f>
        <v>326</v>
      </c>
      <c r="N111" s="22">
        <f>=IF(M111="推荐",(J111+K111)/COUNTA(配置表!$G$3:$G$11),IF(M111="不推荐",1-P111,0))</f>
        <v>1</v>
      </c>
      <c r="O111" s="23">
        <f>=IF(M111="不推荐",J111,0)</f>
        <v>0</v>
      </c>
      <c r="P111" s="22">
        <f>=IF(M111="不推荐",J111/COUNTA(配置表!$G$3:$G$11),0)</f>
        <v>0</v>
      </c>
      <c r="Q111" s="214" t="s">
        <v>20</v>
      </c>
      <c r="R111" s="214" t="s">
        <v>21</v>
      </c>
      <c r="S111" s="213" t="s">
        <v>20</v>
      </c>
      <c r="T111" s="213" t="s">
        <v>21</v>
      </c>
      <c r="U111" s="213" t="s">
        <v>20</v>
      </c>
      <c r="V111" s="213" t="s">
        <v>21</v>
      </c>
      <c r="W111" s="213" t="s">
        <v>20</v>
      </c>
      <c r="X111" s="213" t="s">
        <v>21</v>
      </c>
      <c r="Y111" s="213" t="s">
        <v>23</v>
      </c>
      <c r="Z111" s="213" t="s">
        <v>329</v>
      </c>
      <c r="AA111" s="213" t="s">
        <v>20</v>
      </c>
      <c r="AB111" s="213" t="s">
        <v>21</v>
      </c>
      <c r="AC111" s="213" t="s">
        <v>20</v>
      </c>
      <c r="AD111" s="213" t="s">
        <v>21</v>
      </c>
      <c r="AE111" s="213" t="s">
        <v>20</v>
      </c>
      <c r="AF111" s="213" t="s">
        <v>21</v>
      </c>
      <c r="AG111" s="213" t="s">
        <v>20</v>
      </c>
      <c r="AH111" s="213" t="s">
        <v>21</v>
      </c>
    </row>
    <row r="112" spans="1:34" ht="27" customHeight="true">
      <c r="A112" s="4" t="s"/>
      <c r="B112" s="4" t="s"/>
      <c r="C112" s="38" t="s"/>
      <c r="D112" s="59" t="s">
        <v>231</v>
      </c>
      <c r="E112" s="94" t="s">
        <v>19</v>
      </c>
      <c r="F112" s="51" t="s"/>
      <c r="G112" s="4" t="s"/>
      <c r="H112" s="4" t="s"/>
      <c r="I112" s="251" t="s"/>
      <c r="J112" s="23">
        <f>=COUNTIF(Q112:AH112,"=当前方案")+COUNTIF(Q112:AH112,"=存量维持")+COUNTIF(Q112:AH112,"=新技术试点")+COUNTIF(Q112:AH112,"=逐步淘汰")</f>
        <v>5</v>
      </c>
      <c r="K112" s="23">
        <f>=COUNTIF(Q112:AH112,"=未涉及")</f>
        <v>4</v>
      </c>
      <c r="L112" s="23" t="e">
        <f>=COUNTIF((Q112,S112,U112,W112,Y112,AA112,AC112,AE112,AG112),"")</f>
        <v>#VALUE!</v>
      </c>
      <c r="M112" s="22" t="s">
        <f>=IF(OR(E112="首选推荐"),"推荐",IF(OR(E112="新技术试点"),"中性","不推荐"))</f>
        <v>326</v>
      </c>
      <c r="N112" s="22">
        <f>=IF(M112="推荐",(J112+K112)/COUNTA(配置表!$G$3:$G$11),IF(M112="不推荐",1-P112,0))</f>
        <v>1</v>
      </c>
      <c r="O112" s="23">
        <f>=IF(M112="不推荐",J112,0)</f>
        <v>0</v>
      </c>
      <c r="P112" s="22">
        <f>=IF(M112="不推荐",J112/COUNTA(配置表!$G$3:$G$11),0)</f>
        <v>0</v>
      </c>
      <c r="Q112" s="223" t="s">
        <v>25</v>
      </c>
      <c r="R112" s="223" t="s">
        <v>330</v>
      </c>
      <c r="S112" s="213" t="s">
        <v>20</v>
      </c>
      <c r="T112" s="213" t="s">
        <v>21</v>
      </c>
      <c r="U112" s="213" t="s">
        <v>20</v>
      </c>
      <c r="V112" s="215" t="s">
        <v>21</v>
      </c>
      <c r="W112" s="213" t="s">
        <v>23</v>
      </c>
      <c r="X112" s="213" t="s">
        <v>327</v>
      </c>
      <c r="Y112" s="213" t="s">
        <v>23</v>
      </c>
      <c r="Z112" s="213" t="s">
        <v>327</v>
      </c>
      <c r="AA112" s="213" t="s">
        <v>20</v>
      </c>
      <c r="AB112" s="213" t="s">
        <v>21</v>
      </c>
      <c r="AC112" s="213" t="s">
        <v>20</v>
      </c>
      <c r="AD112" s="215" t="s">
        <v>21</v>
      </c>
      <c r="AE112" s="213" t="s">
        <v>23</v>
      </c>
      <c r="AF112" s="213" t="s">
        <v>327</v>
      </c>
      <c r="AG112" s="213" t="s">
        <v>23</v>
      </c>
      <c r="AH112" s="213" t="s">
        <v>329</v>
      </c>
    </row>
    <row r="113" spans="1:34" ht="27" customHeight="true">
      <c r="A113" s="4" t="s"/>
      <c r="B113" s="4" t="s"/>
      <c r="C113" s="38" t="s"/>
      <c r="D113" s="25" t="s">
        <v>232</v>
      </c>
      <c r="E113" s="94" t="s">
        <v>19</v>
      </c>
      <c r="F113" s="29" t="s">
        <v>233</v>
      </c>
      <c r="G113" s="4" t="s"/>
      <c r="H113" s="4" t="s"/>
      <c r="I113" s="251" t="s"/>
      <c r="J113" s="23">
        <f>=COUNTIF(Q113:AH113,"=当前方案")+COUNTIF(Q113:AH113,"=存量维持")+COUNTIF(Q113:AH113,"=新技术试点")+COUNTIF(Q113:AH113,"=逐步淘汰")</f>
        <v>2</v>
      </c>
      <c r="K113" s="23">
        <f>=COUNTIF(Q113:AH113,"=未涉及")</f>
        <v>7</v>
      </c>
      <c r="L113" s="23" t="e">
        <f>=COUNTIF((Q113,S113,U113,W113,Y113,AA113,AC113,AE113,AG113),"")</f>
        <v>#VALUE!</v>
      </c>
      <c r="M113" s="22" t="s">
        <f>=IF(OR(E113="首选推荐"),"推荐",IF(OR(E113="新技术试点"),"中性","不推荐"))</f>
        <v>326</v>
      </c>
      <c r="N113" s="22">
        <f>=IF(M113="推荐",(J113+K113)/COUNTA(配置表!$G$3:$G$11),IF(M113="不推荐",1-P113,0))</f>
        <v>1</v>
      </c>
      <c r="O113" s="23">
        <f>=IF(M113="不推荐",J113,0)</f>
        <v>0</v>
      </c>
      <c r="P113" s="22">
        <f>=IF(M113="不推荐",J113/COUNTA(配置表!$G$3:$G$11),0)</f>
        <v>0</v>
      </c>
      <c r="Q113" s="214" t="s">
        <v>20</v>
      </c>
      <c r="R113" s="213" t="s">
        <v>21</v>
      </c>
      <c r="S113" s="213" t="s">
        <v>20</v>
      </c>
      <c r="T113" s="213" t="s">
        <v>21</v>
      </c>
      <c r="U113" s="213" t="s">
        <v>23</v>
      </c>
      <c r="V113" s="213" t="s">
        <v>327</v>
      </c>
      <c r="W113" s="229" t="s">
        <v>23</v>
      </c>
      <c r="X113" s="213" t="s">
        <v>327</v>
      </c>
      <c r="Y113" s="213" t="s">
        <v>23</v>
      </c>
      <c r="Z113" s="213" t="s">
        <v>327</v>
      </c>
      <c r="AA113" s="213" t="s">
        <v>23</v>
      </c>
      <c r="AB113" s="213" t="s">
        <v>327</v>
      </c>
      <c r="AC113" s="229" t="s">
        <v>23</v>
      </c>
      <c r="AD113" s="214" t="s">
        <v>327</v>
      </c>
      <c r="AE113" s="229" t="s">
        <v>23</v>
      </c>
      <c r="AF113" s="213" t="s">
        <v>327</v>
      </c>
      <c r="AG113" s="213" t="s">
        <v>23</v>
      </c>
      <c r="AH113" s="213" t="s">
        <v>329</v>
      </c>
    </row>
    <row r="114" spans="1:34" ht="27" customHeight="true">
      <c r="A114" s="4" t="s"/>
      <c r="B114" s="4" t="s"/>
      <c r="C114" s="38" t="s"/>
      <c r="D114" s="25" t="s">
        <v>234</v>
      </c>
      <c r="E114" s="94" t="s">
        <v>25</v>
      </c>
      <c r="F114" s="29" t="s"/>
      <c r="G114" s="4" t="s"/>
      <c r="H114" s="4" t="s"/>
      <c r="I114" s="251" t="s"/>
      <c r="J114" s="23">
        <f>=COUNTIF(Q114:AH114,"=当前方案")+COUNTIF(Q114:AH114,"=存量维持")+COUNTIF(Q114:AH114,"=新技术试点")+COUNTIF(Q114:AH114,"=逐步淘汰")</f>
        <v>5</v>
      </c>
      <c r="K114" s="23">
        <f>=COUNTIF(Q114:AH114,"=未涉及")</f>
        <v>4</v>
      </c>
      <c r="L114" s="23" t="e">
        <f>=COUNTIF((Q114,S114,U114,W114,Y114,AA114,AC114,AE114,AG114),"")</f>
        <v>#VALUE!</v>
      </c>
      <c r="M114" s="22" t="s">
        <f>=IF(OR(E114="首选推荐"),"推荐",IF(OR(E114="新技术试点"),"中性","不推荐"))</f>
        <v>331</v>
      </c>
      <c r="N114" s="22">
        <f>=IF(M114="推荐",(J114+K114)/COUNTA(配置表!$G$3:$G$11),IF(M114="不推荐",1-P114,0))</f>
        <v>0.444444444444445</v>
      </c>
      <c r="O114" s="23">
        <f>=IF(M114="不推荐",J114,0)</f>
        <v>5</v>
      </c>
      <c r="P114" s="22">
        <f>=IF(M114="不推荐",J114/COUNTA(配置表!$G$3:$G$11),0)</f>
        <v>0.555555555555556</v>
      </c>
      <c r="Q114" s="214" t="s">
        <v>20</v>
      </c>
      <c r="R114" s="213" t="s">
        <v>21</v>
      </c>
      <c r="S114" s="213" t="s">
        <v>23</v>
      </c>
      <c r="T114" s="213" t="s">
        <v>327</v>
      </c>
      <c r="U114" s="213" t="s">
        <v>25</v>
      </c>
      <c r="V114" s="213" t="s">
        <v>21</v>
      </c>
      <c r="W114" s="229" t="s">
        <v>23</v>
      </c>
      <c r="X114" s="213" t="s">
        <v>327</v>
      </c>
      <c r="Y114" s="213" t="s">
        <v>23</v>
      </c>
      <c r="Z114" s="213" t="s">
        <v>327</v>
      </c>
      <c r="AA114" s="213" t="s">
        <v>23</v>
      </c>
      <c r="AB114" s="213" t="s">
        <v>327</v>
      </c>
      <c r="AC114" s="213" t="s">
        <v>25</v>
      </c>
      <c r="AD114" s="213" t="s">
        <v>21</v>
      </c>
      <c r="AE114" s="213" t="s">
        <v>20</v>
      </c>
      <c r="AF114" s="213" t="s">
        <v>21</v>
      </c>
      <c r="AG114" s="213" t="s">
        <v>20</v>
      </c>
      <c r="AH114" s="213" t="s">
        <v>21</v>
      </c>
    </row>
    <row r="115" spans="1:34" ht="27" customHeight="true">
      <c r="A115" s="4" t="s"/>
      <c r="B115" s="4" t="s"/>
      <c r="C115" s="38" t="s"/>
      <c r="D115" s="25" t="s">
        <v>235</v>
      </c>
      <c r="E115" s="116" t="s">
        <v>25</v>
      </c>
      <c r="F115" s="29" t="s">
        <v>417</v>
      </c>
      <c r="G115" s="4" t="s"/>
      <c r="H115" s="4" t="s"/>
      <c r="I115" s="251" t="s"/>
      <c r="J115" s="23">
        <f>=COUNTIF(Q115:AH115,"=当前方案")+COUNTIF(Q115:AH115,"=存量维持")+COUNTIF(Q115:AH115,"=新技术试点")+COUNTIF(Q115:AH115,"=逐步淘汰")</f>
        <v>3</v>
      </c>
      <c r="K115" s="23">
        <f>=COUNTIF(Q115:AH115,"=未涉及")</f>
        <v>6</v>
      </c>
      <c r="L115" s="23" t="e">
        <f>=COUNTIF((Q115,S115,U115,W115,Y115,AA115,AC115,AE115,AG115),"")</f>
        <v>#VALUE!</v>
      </c>
      <c r="M115" s="22" t="s">
        <f>=IF(OR(E115="首选推荐"),"推荐",IF(OR(E115="新技术试点"),"中性","不推荐"))</f>
        <v>331</v>
      </c>
      <c r="N115" s="22">
        <f>=IF(M115="推荐",(J115+K115)/COUNTA(配置表!$G$3:$G$11),IF(M115="不推荐",1-P115,0))</f>
        <v>0.666666666666667</v>
      </c>
      <c r="O115" s="23">
        <f>=IF(M115="不推荐",J115,0)</f>
        <v>3</v>
      </c>
      <c r="P115" s="22">
        <f>=IF(M115="不推荐",J115/COUNTA(配置表!$G$3:$G$11),0)</f>
        <v>0.333333333333333</v>
      </c>
      <c r="Q115" s="281" t="s">
        <v>23</v>
      </c>
      <c r="R115" s="281" t="s">
        <v>327</v>
      </c>
      <c r="S115" s="281" t="s">
        <v>25</v>
      </c>
      <c r="T115" s="281" t="s">
        <v>21</v>
      </c>
      <c r="U115" s="215" t="s">
        <v>25</v>
      </c>
      <c r="V115" s="215" t="s">
        <v>21</v>
      </c>
      <c r="W115" s="229" t="s">
        <v>23</v>
      </c>
      <c r="X115" s="213" t="s">
        <v>327</v>
      </c>
      <c r="Y115" s="281" t="s">
        <v>23</v>
      </c>
      <c r="Z115" s="213" t="s">
        <v>327</v>
      </c>
      <c r="AA115" s="213" t="s">
        <v>23</v>
      </c>
      <c r="AB115" s="213" t="s">
        <v>327</v>
      </c>
      <c r="AC115" s="215" t="s">
        <v>25</v>
      </c>
      <c r="AD115" s="215" t="s">
        <v>21</v>
      </c>
      <c r="AE115" s="281" t="s">
        <v>23</v>
      </c>
      <c r="AF115" s="281" t="s">
        <v>327</v>
      </c>
      <c r="AG115" s="281" t="s">
        <v>23</v>
      </c>
      <c r="AH115" s="281" t="s">
        <v>327</v>
      </c>
    </row>
    <row r="116" spans="1:34" ht="27" customHeight="true">
      <c r="A116" s="4" t="s"/>
      <c r="B116" s="4" t="s"/>
      <c r="C116" s="39" t="s"/>
      <c r="D116" s="59" t="s">
        <v>237</v>
      </c>
      <c r="E116" s="94" t="s">
        <v>25</v>
      </c>
      <c r="F116" s="29" t="s"/>
      <c r="G116" s="4" t="s"/>
      <c r="H116" s="4" t="s"/>
      <c r="I116" s="233" t="s"/>
      <c r="J116" s="23">
        <f>=COUNTIF(Q116:AH116,"=当前方案")+COUNTIF(Q116:AH116,"=存量维持")+COUNTIF(Q116:AH116,"=新技术试点")+COUNTIF(Q116:AH116,"=逐步淘汰")</f>
        <v>1</v>
      </c>
      <c r="K116" s="23">
        <f>=COUNTIF(Q116:AH116,"=未涉及")</f>
        <v>8</v>
      </c>
      <c r="L116" s="23" t="e">
        <f>=COUNTIF((Q116,S116,U116,W116,Y116,AA116,AC116,AE116,AG116),"")</f>
        <v>#VALUE!</v>
      </c>
      <c r="M116" s="22" t="s">
        <f>=IF(OR(E116="首选推荐"),"推荐",IF(OR(E116="新技术试点"),"中性","不推荐"))</f>
        <v>331</v>
      </c>
      <c r="N116" s="22">
        <f>=IF(M116="推荐",(J116+K116)/COUNTA(配置表!$G$3:$G$11),IF(M116="不推荐",1-P116,0))</f>
        <v>0.888888888888889</v>
      </c>
      <c r="O116" s="23">
        <f>=IF(M116="不推荐",J116,0)</f>
        <v>1</v>
      </c>
      <c r="P116" s="22">
        <f>=IF(M116="不推荐",J116/COUNTA(配置表!$G$3:$G$11),0)</f>
        <v>0.111111111111111</v>
      </c>
      <c r="Q116" s="213" t="s">
        <v>25</v>
      </c>
      <c r="R116" s="213" t="s">
        <v>21</v>
      </c>
      <c r="S116" s="213" t="s">
        <v>23</v>
      </c>
      <c r="T116" s="213" t="s">
        <v>327</v>
      </c>
      <c r="U116" s="215" t="s">
        <v>23</v>
      </c>
      <c r="V116" s="213" t="s">
        <v>327</v>
      </c>
      <c r="W116" s="229" t="s">
        <v>23</v>
      </c>
      <c r="X116" s="213" t="s">
        <v>327</v>
      </c>
      <c r="Y116" s="213" t="s">
        <v>23</v>
      </c>
      <c r="Z116" s="213" t="s">
        <v>327</v>
      </c>
      <c r="AA116" s="213" t="s">
        <v>23</v>
      </c>
      <c r="AB116" s="213" t="s">
        <v>327</v>
      </c>
      <c r="AC116" s="215" t="s">
        <v>23</v>
      </c>
      <c r="AD116" s="213" t="s">
        <v>327</v>
      </c>
      <c r="AE116" s="229" t="s">
        <v>23</v>
      </c>
      <c r="AF116" s="281" t="s">
        <v>327</v>
      </c>
      <c r="AG116" s="281" t="s">
        <v>23</v>
      </c>
      <c r="AH116" s="281" t="s">
        <v>327</v>
      </c>
    </row>
    <row r="117" spans="1:34" ht="27" customHeight="true">
      <c r="A117" s="4" t="s"/>
      <c r="B117" s="4" t="s"/>
      <c r="C117" s="31" t="s">
        <v>238</v>
      </c>
      <c r="D117" s="25" t="s">
        <v>239</v>
      </c>
      <c r="E117" s="96" t="s">
        <v>19</v>
      </c>
      <c r="F117" s="29" t="s"/>
      <c r="G117" s="4" t="s"/>
      <c r="H117" s="4" t="s"/>
      <c r="I117" s="237">
        <f>=COUNTIF(M117,"=推荐")*9/(COUNTIF(M117,"=推荐")*9+SUM(O117))</f>
        <v>1</v>
      </c>
      <c r="J117" s="23">
        <f>=COUNTIF(Q117:AH117,"=当前方案")+COUNTIF(Q117:AH117,"=存量维持")+COUNTIF(Q117:AH117,"=新技术试点")+COUNTIF(Q117:AH117,"=逐步淘汰")</f>
        <v>7</v>
      </c>
      <c r="K117" s="23">
        <f>=COUNTIF(Q117:AH117,"=未涉及")</f>
        <v>2</v>
      </c>
      <c r="L117" s="23" t="e">
        <f>=COUNTIF((Q117,S117,U117,W117,Y117,AA117,AC117,AE117,AG117),"")</f>
        <v>#VALUE!</v>
      </c>
      <c r="M117" s="22" t="s">
        <f>=IF(OR(E117="首选推荐"),"推荐",IF(OR(E117="新技术试点"),"中性","不推荐"))</f>
        <v>326</v>
      </c>
      <c r="N117" s="22">
        <f>=IF(M117="推荐",(J117+K117)/COUNTA(配置表!$G$3:$G$11),IF(M117="不推荐",1-P117,0))</f>
        <v>1</v>
      </c>
      <c r="O117" s="23">
        <f>=IF(M117="不推荐",J117,0)</f>
        <v>0</v>
      </c>
      <c r="P117" s="22">
        <f>=IF(M117="不推荐",J117/COUNTA(配置表!$G$3:$G$11),0)</f>
        <v>0</v>
      </c>
      <c r="Q117" s="214" t="s">
        <v>20</v>
      </c>
      <c r="R117" s="213" t="s">
        <v>21</v>
      </c>
      <c r="S117" s="214" t="s">
        <v>20</v>
      </c>
      <c r="T117" s="213" t="s">
        <v>21</v>
      </c>
      <c r="U117" s="213" t="s">
        <v>20</v>
      </c>
      <c r="V117" s="215" t="s">
        <v>21</v>
      </c>
      <c r="W117" s="229" t="s">
        <v>20</v>
      </c>
      <c r="X117" s="213" t="s">
        <v>21</v>
      </c>
      <c r="Y117" s="213" t="s">
        <v>20</v>
      </c>
      <c r="Z117" s="213" t="s">
        <v>21</v>
      </c>
      <c r="AA117" s="214" t="s">
        <v>20</v>
      </c>
      <c r="AB117" s="213" t="s">
        <v>21</v>
      </c>
      <c r="AC117" s="213" t="s">
        <v>20</v>
      </c>
      <c r="AD117" s="215" t="s">
        <v>21</v>
      </c>
      <c r="AE117" s="229" t="s">
        <v>23</v>
      </c>
      <c r="AF117" s="281" t="s">
        <v>327</v>
      </c>
      <c r="AG117" s="213" t="s">
        <v>23</v>
      </c>
      <c r="AH117" s="213" t="s">
        <v>329</v>
      </c>
    </row>
    <row r="118" spans="1:34" ht="27" customHeight="true">
      <c r="A118" s="4" t="s"/>
      <c r="B118" s="4" t="s"/>
      <c r="C118" s="31" t="s">
        <v>240</v>
      </c>
      <c r="D118" s="59" t="s">
        <v>241</v>
      </c>
      <c r="E118" s="96" t="s">
        <v>19</v>
      </c>
      <c r="F118" s="121" t="s"/>
      <c r="G118" s="4" t="s"/>
      <c r="H118" s="4" t="s"/>
      <c r="I118" s="230">
        <f>=COUNTIF(M118:M120,"=推荐")*9/(COUNTIF(M118:M120,"=推荐")*9+SUM(O118:O120))</f>
        <v>0.782608695652174</v>
      </c>
      <c r="J118" s="23">
        <f>=COUNTIF(Q118:AH118,"=当前方案")+COUNTIF(Q118:AH118,"=存量维持")+COUNTIF(Q118:AH118,"=新技术试点")+COUNTIF(Q118:AH118,"=逐步淘汰")</f>
        <v>8</v>
      </c>
      <c r="K118" s="23">
        <f>=COUNTIF(Q118:AH118,"=未涉及")</f>
        <v>1</v>
      </c>
      <c r="L118" s="23" t="e">
        <f>=COUNTIF((Q118,S118,U118,W118,Y118,AA118,AC118,AE118,AG118),"")</f>
        <v>#VALUE!</v>
      </c>
      <c r="M118" s="22" t="s">
        <f>=IF(OR(E118="首选推荐"),"推荐",IF(OR(E118="新技术试点"),"中性","不推荐"))</f>
        <v>326</v>
      </c>
      <c r="N118" s="22">
        <f>=IF(M118="推荐",(J118+K118)/COUNTA(配置表!$G$3:$G$11),IF(M118="不推荐",1-P118,0))</f>
        <v>1</v>
      </c>
      <c r="O118" s="23">
        <f>=IF(M118="不推荐",J118,0)</f>
        <v>0</v>
      </c>
      <c r="P118" s="22">
        <f>=IF(M118="不推荐",J118/COUNTA(配置表!$G$3:$G$11),0)</f>
        <v>0</v>
      </c>
      <c r="Q118" s="229" t="s">
        <v>20</v>
      </c>
      <c r="R118" s="214" t="s">
        <v>21</v>
      </c>
      <c r="S118" s="229" t="s">
        <v>20</v>
      </c>
      <c r="T118" s="214" t="s">
        <v>21</v>
      </c>
      <c r="U118" s="213" t="s">
        <v>20</v>
      </c>
      <c r="V118" s="215" t="s">
        <v>21</v>
      </c>
      <c r="W118" s="229" t="s">
        <v>20</v>
      </c>
      <c r="X118" s="213" t="s">
        <v>21</v>
      </c>
      <c r="Y118" s="213" t="s">
        <v>20</v>
      </c>
      <c r="Z118" s="213" t="s">
        <v>21</v>
      </c>
      <c r="AA118" s="229" t="s">
        <v>20</v>
      </c>
      <c r="AB118" s="214" t="s">
        <v>21</v>
      </c>
      <c r="AC118" s="213" t="s">
        <v>20</v>
      </c>
      <c r="AD118" s="215" t="s">
        <v>21</v>
      </c>
      <c r="AE118" s="229" t="s">
        <v>23</v>
      </c>
      <c r="AF118" s="281" t="s">
        <v>327</v>
      </c>
      <c r="AG118" s="213" t="s">
        <v>20</v>
      </c>
      <c r="AH118" s="213" t="s">
        <v>21</v>
      </c>
    </row>
    <row r="119" spans="1:34" ht="27" customHeight="true">
      <c r="A119" s="4" t="s"/>
      <c r="B119" s="4" t="s"/>
      <c r="C119" s="4" t="s"/>
      <c r="D119" s="25" t="s">
        <v>242</v>
      </c>
      <c r="E119" s="96" t="s">
        <v>25</v>
      </c>
      <c r="F119" s="29" t="s">
        <v>418</v>
      </c>
      <c r="G119" s="4" t="s"/>
      <c r="H119" s="4" t="s"/>
      <c r="I119" s="251" t="s"/>
      <c r="J119" s="23">
        <f>=COUNTIF(Q119:AH119,"=当前方案")+COUNTIF(Q119:AH119,"=存量维持")+COUNTIF(Q119:AH119,"=新技术试点")+COUNTIF(Q119:AH119,"=逐步淘汰")</f>
        <v>5</v>
      </c>
      <c r="K119" s="23">
        <f>=COUNTIF(Q119:AH119,"=未涉及")</f>
        <v>4</v>
      </c>
      <c r="L119" s="23" t="e">
        <f>=COUNTIF((Q119,S119,U119,W119,Y119,AA119,AC119,AE119,AG119),"")</f>
        <v>#VALUE!</v>
      </c>
      <c r="M119" s="22" t="s">
        <f>=IF(OR(E119="首选推荐"),"推荐",IF(OR(E119="新技术试点"),"中性","不推荐"))</f>
        <v>331</v>
      </c>
      <c r="N119" s="22">
        <f>=IF(M119="推荐",(J119+K119)/COUNTA(配置表!$G$3:$G$11),IF(M119="不推荐",1-P119,0))</f>
        <v>0.444444444444445</v>
      </c>
      <c r="O119" s="23">
        <f>=IF(M119="不推荐",J119,0)</f>
        <v>5</v>
      </c>
      <c r="P119" s="22">
        <f>=IF(M119="不推荐",J119/COUNTA(配置表!$G$3:$G$11),0)</f>
        <v>0.555555555555556</v>
      </c>
      <c r="Q119" s="229" t="s">
        <v>23</v>
      </c>
      <c r="R119" s="214" t="s">
        <v>327</v>
      </c>
      <c r="S119" s="229" t="s">
        <v>25</v>
      </c>
      <c r="T119" s="214" t="s">
        <v>21</v>
      </c>
      <c r="U119" s="215" t="s">
        <v>23</v>
      </c>
      <c r="V119" s="213" t="s">
        <v>327</v>
      </c>
      <c r="W119" s="229" t="s">
        <v>20</v>
      </c>
      <c r="X119" s="213" t="s">
        <v>21</v>
      </c>
      <c r="Y119" s="213" t="s">
        <v>20</v>
      </c>
      <c r="Z119" s="213" t="s">
        <v>21</v>
      </c>
      <c r="AA119" s="229" t="s">
        <v>23</v>
      </c>
      <c r="AB119" s="213" t="s">
        <v>327</v>
      </c>
      <c r="AC119" s="215" t="s">
        <v>20</v>
      </c>
      <c r="AD119" s="213" t="s">
        <v>21</v>
      </c>
      <c r="AE119" s="229" t="s">
        <v>25</v>
      </c>
      <c r="AF119" s="281" t="s">
        <v>21</v>
      </c>
      <c r="AG119" s="281" t="s">
        <v>23</v>
      </c>
      <c r="AH119" s="281" t="s">
        <v>327</v>
      </c>
    </row>
    <row r="120" spans="1:34" ht="27" customHeight="true">
      <c r="A120" s="4" t="s"/>
      <c r="B120" s="4" t="s"/>
      <c r="C120" s="4" t="s"/>
      <c r="D120" s="25" t="s">
        <v>244</v>
      </c>
      <c r="E120" s="96" t="s">
        <v>19</v>
      </c>
      <c r="F120" s="121" t="s"/>
      <c r="G120" s="4" t="s"/>
      <c r="H120" s="4" t="s"/>
      <c r="I120" s="233" t="s"/>
      <c r="J120" s="23">
        <f>=COUNTIF(Q120:AH120,"=当前方案")+COUNTIF(Q120:AH120,"=存量维持")+COUNTIF(Q120:AH120,"=新技术试点")+COUNTIF(Q120:AH120,"=逐步淘汰")</f>
        <v>9</v>
      </c>
      <c r="K120" s="23">
        <f>=COUNTIF(Q120:AH120,"=未涉及")</f>
        <v>0</v>
      </c>
      <c r="L120" s="23" t="e">
        <f>=COUNTIF((Q120,S120,U120,W120,Y120,AA120,AC120,AE120,AG120),"")</f>
        <v>#VALUE!</v>
      </c>
      <c r="M120" s="22" t="s">
        <f>=IF(OR(E120="首选推荐"),"推荐",IF(OR(E120="新技术试点"),"中性","不推荐"))</f>
        <v>326</v>
      </c>
      <c r="N120" s="22">
        <f>=IF(M120="推荐",(J120+K120)/COUNTA(配置表!$G$3:$G$11),IF(M120="不推荐",1-P120,0))</f>
        <v>1</v>
      </c>
      <c r="O120" s="23">
        <f>=IF(M120="不推荐",J120,0)</f>
        <v>0</v>
      </c>
      <c r="P120" s="22">
        <f>=IF(M120="不推荐",J120/COUNTA(配置表!$G$3:$G$11),0)</f>
        <v>0</v>
      </c>
      <c r="Q120" s="229" t="s">
        <v>20</v>
      </c>
      <c r="R120" s="214" t="s">
        <v>21</v>
      </c>
      <c r="S120" s="229" t="s">
        <v>20</v>
      </c>
      <c r="T120" s="214" t="s">
        <v>21</v>
      </c>
      <c r="U120" s="215" t="s">
        <v>20</v>
      </c>
      <c r="V120" s="213" t="s">
        <v>21</v>
      </c>
      <c r="W120" s="229" t="s">
        <v>20</v>
      </c>
      <c r="X120" s="213" t="s">
        <v>21</v>
      </c>
      <c r="Y120" s="213" t="s">
        <v>20</v>
      </c>
      <c r="Z120" s="213" t="s">
        <v>21</v>
      </c>
      <c r="AA120" s="213" t="s">
        <v>25</v>
      </c>
      <c r="AB120" s="213" t="s">
        <v>344</v>
      </c>
      <c r="AC120" s="215" t="s">
        <v>20</v>
      </c>
      <c r="AD120" s="213" t="s">
        <v>21</v>
      </c>
      <c r="AE120" s="229" t="s">
        <v>20</v>
      </c>
      <c r="AF120" s="281" t="s">
        <v>21</v>
      </c>
      <c r="AG120" s="213" t="s">
        <v>20</v>
      </c>
      <c r="AH120" s="213" t="s">
        <v>21</v>
      </c>
    </row>
    <row r="121" spans="1:34" ht="27" customHeight="true">
      <c r="A121" s="4" t="s"/>
      <c r="B121" s="4" t="s"/>
      <c r="C121" s="31" t="s">
        <v>245</v>
      </c>
      <c r="D121" s="59" t="s">
        <v>246</v>
      </c>
      <c r="E121" s="96" t="s">
        <v>19</v>
      </c>
      <c r="F121" s="121" t="s"/>
      <c r="G121" s="4" t="s"/>
      <c r="H121" s="4" t="s"/>
      <c r="I121" s="237">
        <f>=COUNTIF(M121,"=推荐")*9/(COUNTIF(M121,"=推荐")*9+SUM(O121))</f>
        <v>1</v>
      </c>
      <c r="J121" s="23">
        <f>=COUNTIF(Q121:AH121,"=当前方案")+COUNTIF(Q121:AH121,"=存量维持")+COUNTIF(Q121:AH121,"=新技术试点")+COUNTIF(Q121:AH121,"=逐步淘汰")</f>
        <v>6</v>
      </c>
      <c r="K121" s="23">
        <f>=COUNTIF(Q121:AH121,"=未涉及")</f>
        <v>3</v>
      </c>
      <c r="L121" s="23" t="e">
        <f>=COUNTIF((Q121,S121,U121,W121,Y121,AA121,AC121,AE121,AG121),"")</f>
        <v>#VALUE!</v>
      </c>
      <c r="M121" s="22" t="s">
        <f>=IF(OR(E121="首选推荐"),"推荐",IF(OR(E121="新技术试点"),"中性","不推荐"))</f>
        <v>326</v>
      </c>
      <c r="N121" s="22">
        <f>=IF(M121="推荐",(J121+K121)/COUNTA(配置表!$G$3:$G$11),IF(M121="不推荐",1-P121,0))</f>
        <v>1</v>
      </c>
      <c r="O121" s="23">
        <f>=IF(M121="不推荐",J121,0)</f>
        <v>0</v>
      </c>
      <c r="P121" s="22">
        <f>=IF(M121="不推荐",J121/COUNTA(配置表!$G$3:$G$11),0)</f>
        <v>0</v>
      </c>
      <c r="Q121" s="229" t="s">
        <v>20</v>
      </c>
      <c r="R121" s="214" t="s">
        <v>21</v>
      </c>
      <c r="S121" s="229" t="s">
        <v>20</v>
      </c>
      <c r="T121" s="214" t="s">
        <v>21</v>
      </c>
      <c r="U121" s="213" t="s">
        <v>20</v>
      </c>
      <c r="V121" s="215" t="s">
        <v>21</v>
      </c>
      <c r="W121" s="229" t="s">
        <v>23</v>
      </c>
      <c r="X121" s="213" t="s">
        <v>327</v>
      </c>
      <c r="Y121" s="213" t="s">
        <v>20</v>
      </c>
      <c r="Z121" s="213" t="s">
        <v>21</v>
      </c>
      <c r="AA121" s="213" t="s">
        <v>20</v>
      </c>
      <c r="AB121" s="214" t="s">
        <v>21</v>
      </c>
      <c r="AC121" s="213" t="s">
        <v>20</v>
      </c>
      <c r="AD121" s="215" t="s">
        <v>21</v>
      </c>
      <c r="AE121" s="229" t="s">
        <v>23</v>
      </c>
      <c r="AF121" s="281" t="s">
        <v>327</v>
      </c>
      <c r="AG121" s="281" t="s">
        <v>23</v>
      </c>
      <c r="AH121" s="281" t="s">
        <v>327</v>
      </c>
    </row>
    <row r="122" spans="1:34" ht="27" customHeight="true">
      <c r="A122" s="4" t="s"/>
      <c r="B122" s="4" t="s"/>
      <c r="C122" s="36" t="s">
        <v>419</v>
      </c>
      <c r="D122" s="25" t="s">
        <v>248</v>
      </c>
      <c r="E122" s="96" t="s">
        <v>19</v>
      </c>
      <c r="F122" s="29" t="s">
        <v>704</v>
      </c>
      <c r="G122" s="4" t="s"/>
      <c r="H122" s="4" t="s"/>
      <c r="I122" s="237">
        <f>=COUNTIF(M122,"=推荐")*9/(COUNTIF(M122,"=推荐")*9+SUM(O122))</f>
        <v>1</v>
      </c>
      <c r="J122" s="23">
        <f>=COUNTIF(Q122:AH122,"=当前方案")+COUNTIF(Q122:AH122,"=存量维持")+COUNTIF(Q122:AH122,"=新技术试点")+COUNTIF(Q122:AH122,"=逐步淘汰")</f>
        <v>4</v>
      </c>
      <c r="K122" s="23">
        <f>=COUNTIF(Q122:AH122,"=未涉及")</f>
        <v>5</v>
      </c>
      <c r="L122" s="23" t="e">
        <f>=COUNTIF((Q122,S122,U122,W122,Y122,AA122,AC122,AE122,AG122),"")</f>
        <v>#VALUE!</v>
      </c>
      <c r="M122" s="22" t="s">
        <f>=IF(OR(E122="首选推荐"),"推荐",IF(OR(E122="新技术试点"),"中性","不推荐"))</f>
        <v>326</v>
      </c>
      <c r="N122" s="22">
        <f>=IF(M122="推荐",(J122+K122)/COUNTA(配置表!$G$3:$G$11),IF(M122="不推荐",1-P122,0))</f>
        <v>1</v>
      </c>
      <c r="O122" s="23">
        <f>=IF(M122="不推荐",J122,0)</f>
        <v>0</v>
      </c>
      <c r="P122" s="22">
        <f>=IF(M122="不推荐",J122/COUNTA(配置表!$G$3:$G$11),0)</f>
        <v>0</v>
      </c>
      <c r="Q122" s="229" t="s">
        <v>29</v>
      </c>
      <c r="R122" s="214" t="s">
        <v>329</v>
      </c>
      <c r="S122" s="229" t="s">
        <v>20</v>
      </c>
      <c r="T122" s="214" t="s">
        <v>21</v>
      </c>
      <c r="U122" s="213" t="s">
        <v>23</v>
      </c>
      <c r="V122" s="215" t="s">
        <v>327</v>
      </c>
      <c r="W122" s="229" t="s">
        <v>23</v>
      </c>
      <c r="X122" s="213" t="s">
        <v>327</v>
      </c>
      <c r="Y122" s="213" t="s">
        <v>23</v>
      </c>
      <c r="Z122" s="213" t="s">
        <v>21</v>
      </c>
      <c r="AA122" s="213" t="s">
        <v>20</v>
      </c>
      <c r="AB122" s="214" t="s">
        <v>21</v>
      </c>
      <c r="AC122" s="213" t="s">
        <v>20</v>
      </c>
      <c r="AD122" s="215" t="s">
        <v>21</v>
      </c>
      <c r="AE122" s="229" t="s">
        <v>23</v>
      </c>
      <c r="AF122" s="281" t="s">
        <v>327</v>
      </c>
      <c r="AG122" s="213" t="s">
        <v>23</v>
      </c>
      <c r="AH122" s="213" t="s">
        <v>329</v>
      </c>
    </row>
    <row r="123" spans="1:34" ht="27" customHeight="true">
      <c r="A123" s="4" t="s"/>
      <c r="B123" s="4" t="s"/>
      <c r="C123" s="36" t="s">
        <v>249</v>
      </c>
      <c r="D123" s="25" t="s">
        <v>250</v>
      </c>
      <c r="E123" s="87" t="s">
        <v>19</v>
      </c>
      <c r="F123" s="252" t="s">
        <v>420</v>
      </c>
      <c r="G123" s="4" t="s"/>
      <c r="H123" s="4" t="s"/>
      <c r="I123" s="230">
        <f>=COUNTIF(M123:M130,"=推荐")*9/(COUNTIF(M123:M130,"=推荐")*9+SUM(O123:O130))</f>
        <v>0.775862068965517</v>
      </c>
      <c r="J123" s="23">
        <f>=COUNTIF(Q123:AH123,"=当前方案")+COUNTIF(Q123:AH123,"=存量维持")+COUNTIF(Q123:AH123,"=新技术试点")+COUNTIF(Q123:AH123,"=逐步淘汰")</f>
        <v>9</v>
      </c>
      <c r="K123" s="23">
        <f>=COUNTIF(Q123:AH123,"=未涉及")</f>
        <v>0</v>
      </c>
      <c r="L123" s="23" t="e">
        <f>=COUNTIF((Q123,S123,U123,W123,Y123,AA123,AC123,AE123,AG123),"")</f>
        <v>#VALUE!</v>
      </c>
      <c r="M123" s="22" t="s">
        <f>=IF(OR(E123="首选推荐"),"推荐",IF(OR(E123="新技术试点"),"中性","不推荐"))</f>
        <v>326</v>
      </c>
      <c r="N123" s="22">
        <f>=IF(M123="推荐",(J123+K123)/COUNTA(配置表!$G$3:$G$11),IF(M123="不推荐",1-P123,0))</f>
        <v>1</v>
      </c>
      <c r="O123" s="23">
        <f>=IF(M123="不推荐",J123,0)</f>
        <v>0</v>
      </c>
      <c r="P123" s="22">
        <f>=IF(M123="不推荐",J123/COUNTA(配置表!$G$3:$G$11),0)</f>
        <v>0</v>
      </c>
      <c r="Q123" s="213" t="s">
        <v>20</v>
      </c>
      <c r="R123" s="214" t="s">
        <v>21</v>
      </c>
      <c r="S123" s="213" t="s">
        <v>20</v>
      </c>
      <c r="T123" s="214" t="s">
        <v>21</v>
      </c>
      <c r="U123" s="213" t="s">
        <v>20</v>
      </c>
      <c r="V123" s="213" t="s">
        <v>21</v>
      </c>
      <c r="W123" s="229" t="s">
        <v>20</v>
      </c>
      <c r="X123" s="213" t="s">
        <v>21</v>
      </c>
      <c r="Y123" s="213" t="s">
        <v>20</v>
      </c>
      <c r="Z123" s="213" t="s">
        <v>21</v>
      </c>
      <c r="AA123" s="213" t="s">
        <v>20</v>
      </c>
      <c r="AB123" s="214" t="s">
        <v>21</v>
      </c>
      <c r="AC123" s="213" t="s">
        <v>20</v>
      </c>
      <c r="AD123" s="213" t="s">
        <v>21</v>
      </c>
      <c r="AE123" s="213" t="s">
        <v>20</v>
      </c>
      <c r="AF123" s="213" t="s">
        <v>21</v>
      </c>
      <c r="AG123" s="213" t="s">
        <v>20</v>
      </c>
      <c r="AH123" s="213" t="s">
        <v>21</v>
      </c>
    </row>
    <row r="124" spans="1:34" ht="41" customHeight="true">
      <c r="A124" s="4" t="s"/>
      <c r="B124" s="4" t="s"/>
      <c r="C124" s="38" t="s"/>
      <c r="D124" s="59" t="s">
        <v>251</v>
      </c>
      <c r="E124" s="87" t="s">
        <v>25</v>
      </c>
      <c r="F124" s="29" t="s"/>
      <c r="G124" s="4" t="s"/>
      <c r="H124" s="4" t="s"/>
      <c r="I124" s="251" t="s"/>
      <c r="J124" s="23">
        <f>=COUNTIF(Q124:AH124,"=当前方案")+COUNTIF(Q124:AH124,"=存量维持")+COUNTIF(Q124:AH124,"=新技术试点")+COUNTIF(Q124:AH124,"=逐步淘汰")</f>
        <v>6</v>
      </c>
      <c r="K124" s="23">
        <f>=COUNTIF(Q124:AH124,"=未涉及")</f>
        <v>3</v>
      </c>
      <c r="L124" s="23" t="e">
        <f>=COUNTIF((Q124,S124,U124,W124,Y124,AA124,AC124,AE124,AG124),"")</f>
        <v>#VALUE!</v>
      </c>
      <c r="M124" s="22" t="s">
        <f>=IF(OR(E124="首选推荐"),"推荐",IF(OR(E124="新技术试点"),"中性","不推荐"))</f>
        <v>331</v>
      </c>
      <c r="N124" s="22">
        <f>=IF(M124="推荐",(J124+K124)/COUNTA(配置表!$G$3:$G$11),IF(M124="不推荐",1-P124,0))</f>
        <v>0.333333333333333</v>
      </c>
      <c r="O124" s="23">
        <f>=IF(M124="不推荐",J124,0)</f>
        <v>6</v>
      </c>
      <c r="P124" s="22">
        <f>=IF(M124="不推荐",J124/COUNTA(配置表!$G$3:$G$11),0)</f>
        <v>0.666666666666667</v>
      </c>
      <c r="Q124" s="214" t="s">
        <v>25</v>
      </c>
      <c r="R124" s="213" t="s">
        <v>21</v>
      </c>
      <c r="S124" s="214" t="s">
        <v>23</v>
      </c>
      <c r="T124" s="213" t="s">
        <v>327</v>
      </c>
      <c r="U124" s="214" t="s">
        <v>25</v>
      </c>
      <c r="V124" s="213" t="s">
        <v>327</v>
      </c>
      <c r="W124" s="229" t="s">
        <v>23</v>
      </c>
      <c r="X124" s="213" t="s">
        <v>327</v>
      </c>
      <c r="Y124" s="214" t="s">
        <v>25</v>
      </c>
      <c r="Z124" s="215" t="s">
        <v>344</v>
      </c>
      <c r="AA124" s="214" t="s">
        <v>23</v>
      </c>
      <c r="AB124" s="213" t="s">
        <v>327</v>
      </c>
      <c r="AC124" s="214" t="s">
        <v>25</v>
      </c>
      <c r="AD124" s="213" t="s">
        <v>21</v>
      </c>
      <c r="AE124" s="214" t="s">
        <v>20</v>
      </c>
      <c r="AF124" s="213" t="s">
        <v>21</v>
      </c>
      <c r="AG124" s="214" t="s">
        <v>25</v>
      </c>
      <c r="AH124" s="213" t="s">
        <v>21</v>
      </c>
    </row>
    <row r="125" spans="1:34" ht="27" customHeight="true">
      <c r="A125" s="4" t="s"/>
      <c r="B125" s="4" t="s"/>
      <c r="C125" s="38" t="s"/>
      <c r="D125" s="59" t="s">
        <v>252</v>
      </c>
      <c r="E125" s="88" t="s">
        <v>25</v>
      </c>
      <c r="F125" s="29" t="s">
        <v>253</v>
      </c>
      <c r="G125" s="4" t="s"/>
      <c r="H125" s="4" t="s"/>
      <c r="I125" s="251" t="s"/>
      <c r="J125" s="23">
        <f>=COUNTIF(Q125:AH125,"=当前方案")+COUNTIF(Q125:AH125,"=存量维持")+COUNTIF(Q125:AH125,"=新技术试点")+COUNTIF(Q125:AH125,"=逐步淘汰")</f>
        <v>7</v>
      </c>
      <c r="K125" s="23">
        <f>=COUNTIF(Q125:AH125,"=未涉及")</f>
        <v>2</v>
      </c>
      <c r="L125" s="23" t="e">
        <f>=COUNTIF((Q125,S125,U125,W125,Y125,AA125,AC125,AE125,AG125),"")</f>
        <v>#VALUE!</v>
      </c>
      <c r="M125" s="22" t="s">
        <f>=IF(OR(E125="首选推荐"),"推荐",IF(OR(E125="新技术试点"),"中性","不推荐"))</f>
        <v>331</v>
      </c>
      <c r="N125" s="22">
        <f>=IF(M125="推荐",(J125+K125)/COUNTA(配置表!$G$3:$G$11),IF(M125="不推荐",1-P125,0))</f>
        <v>0.222222222222222</v>
      </c>
      <c r="O125" s="23">
        <f>=IF(M125="不推荐",J125,0)</f>
        <v>7</v>
      </c>
      <c r="P125" s="22">
        <f>=IF(M125="不推荐",J125/COUNTA(配置表!$G$3:$G$11),0)</f>
        <v>0.777777777777778</v>
      </c>
      <c r="Q125" s="213" t="s">
        <v>23</v>
      </c>
      <c r="R125" s="213" t="s">
        <v>327</v>
      </c>
      <c r="S125" s="213" t="s">
        <v>20</v>
      </c>
      <c r="T125" s="213" t="s">
        <v>21</v>
      </c>
      <c r="U125" s="213" t="s">
        <v>20</v>
      </c>
      <c r="V125" s="215" t="s">
        <v>21</v>
      </c>
      <c r="W125" s="229" t="s">
        <v>20</v>
      </c>
      <c r="X125" s="213" t="s">
        <v>21</v>
      </c>
      <c r="Y125" s="213" t="s">
        <v>20</v>
      </c>
      <c r="Z125" s="213" t="s">
        <v>21</v>
      </c>
      <c r="AA125" s="213" t="s">
        <v>20</v>
      </c>
      <c r="AB125" s="213" t="s">
        <v>21</v>
      </c>
      <c r="AC125" s="213" t="s">
        <v>20</v>
      </c>
      <c r="AD125" s="215" t="s">
        <v>21</v>
      </c>
      <c r="AE125" s="213" t="s">
        <v>20</v>
      </c>
      <c r="AF125" s="213" t="s">
        <v>21</v>
      </c>
      <c r="AG125" s="281" t="s">
        <v>23</v>
      </c>
      <c r="AH125" s="281" t="s">
        <v>327</v>
      </c>
    </row>
    <row r="126" spans="1:34" ht="27" customHeight="true">
      <c r="A126" s="4" t="s"/>
      <c r="B126" s="4" t="s"/>
      <c r="C126" s="38" t="s"/>
      <c r="D126" s="59" t="s">
        <v>254</v>
      </c>
      <c r="E126" s="87" t="s">
        <v>19</v>
      </c>
      <c r="F126" s="29" t="s"/>
      <c r="G126" s="4" t="s"/>
      <c r="H126" s="4" t="s"/>
      <c r="I126" s="251" t="s"/>
      <c r="J126" s="23">
        <f>=COUNTIF(Q126:AH126,"=当前方案")+COUNTIF(Q126:AH126,"=存量维持")+COUNTIF(Q126:AH126,"=新技术试点")+COUNTIF(Q126:AH126,"=逐步淘汰")</f>
        <v>2</v>
      </c>
      <c r="K126" s="23">
        <f>=COUNTIF(Q126:AH126,"=未涉及")</f>
        <v>7</v>
      </c>
      <c r="L126" s="23" t="e">
        <f>=COUNTIF((Q126,S126,U126,W126,Y126,AA126,AC126,AE126,AG126),"")</f>
        <v>#VALUE!</v>
      </c>
      <c r="M126" s="22" t="s">
        <f>=IF(OR(E126="首选推荐"),"推荐",IF(OR(E126="新技术试点"),"中性","不推荐"))</f>
        <v>326</v>
      </c>
      <c r="N126" s="22">
        <f>=IF(M126="推荐",(J126+K126)/COUNTA(配置表!$G$3:$G$11),IF(M126="不推荐",1-P126,0))</f>
        <v>1</v>
      </c>
      <c r="O126" s="23">
        <f>=IF(M126="不推荐",J126,0)</f>
        <v>0</v>
      </c>
      <c r="P126" s="22">
        <f>=IF(M126="不推荐",J126/COUNTA(配置表!$G$3:$G$11),0)</f>
        <v>0</v>
      </c>
      <c r="Q126" s="213" t="s">
        <v>20</v>
      </c>
      <c r="R126" s="213" t="s">
        <v>21</v>
      </c>
      <c r="S126" s="213" t="s">
        <v>20</v>
      </c>
      <c r="T126" s="213" t="s">
        <v>21</v>
      </c>
      <c r="U126" s="213" t="s">
        <v>23</v>
      </c>
      <c r="V126" s="213" t="s">
        <v>327</v>
      </c>
      <c r="W126" s="229" t="s">
        <v>23</v>
      </c>
      <c r="X126" s="213" t="s">
        <v>327</v>
      </c>
      <c r="Y126" s="213" t="s">
        <v>23</v>
      </c>
      <c r="Z126" s="213" t="s">
        <v>327</v>
      </c>
      <c r="AA126" s="214" t="s">
        <v>23</v>
      </c>
      <c r="AB126" s="213" t="s">
        <v>327</v>
      </c>
      <c r="AC126" s="213" t="s">
        <v>23</v>
      </c>
      <c r="AD126" s="213" t="s">
        <v>327</v>
      </c>
      <c r="AE126" s="213" t="s">
        <v>23</v>
      </c>
      <c r="AF126" s="213" t="s">
        <v>327</v>
      </c>
      <c r="AG126" s="213" t="s">
        <v>23</v>
      </c>
      <c r="AH126" s="213" t="s">
        <v>329</v>
      </c>
    </row>
    <row r="127" spans="1:34" ht="27" customHeight="true">
      <c r="A127" s="4" t="s"/>
      <c r="B127" s="4" t="s"/>
      <c r="C127" s="38" t="s"/>
      <c r="D127" s="59" t="s">
        <v>255</v>
      </c>
      <c r="E127" s="87" t="s">
        <v>19</v>
      </c>
      <c r="F127" s="29" t="s">
        <v>256</v>
      </c>
      <c r="G127" s="4" t="s"/>
      <c r="H127" s="4" t="s"/>
      <c r="I127" s="251" t="s"/>
      <c r="J127" s="23">
        <f>=COUNTIF(Q127:AH127,"=当前方案")+COUNTIF(Q127:AH127,"=存量维持")+COUNTIF(Q127:AH127,"=新技术试点")+COUNTIF(Q127:AH127,"=逐步淘汰")</f>
        <v>4</v>
      </c>
      <c r="K127" s="23">
        <f>=COUNTIF(Q127:AH127,"=未涉及")</f>
        <v>5</v>
      </c>
      <c r="L127" s="23" t="e">
        <f>=COUNTIF((Q127,S127,U127,W127,Y127,AA127,AC127,AE127,AG127),"")</f>
        <v>#VALUE!</v>
      </c>
      <c r="M127" s="22" t="s">
        <f>=IF(OR(E127="首选推荐"),"推荐",IF(OR(E127="新技术试点"),"中性","不推荐"))</f>
        <v>326</v>
      </c>
      <c r="N127" s="22">
        <f>=IF(M127="推荐",(J127+K127)/COUNTA(配置表!$G$3:$G$11),IF(M127="不推荐",1-P127,0))</f>
        <v>1</v>
      </c>
      <c r="O127" s="23">
        <f>=IF(M127="不推荐",J127,0)</f>
        <v>0</v>
      </c>
      <c r="P127" s="22">
        <f>=IF(M127="不推荐",J127/COUNTA(配置表!$G$3:$G$11),0)</f>
        <v>0</v>
      </c>
      <c r="Q127" s="213" t="s">
        <v>23</v>
      </c>
      <c r="R127" s="213" t="s">
        <v>327</v>
      </c>
      <c r="S127" s="213" t="s">
        <v>20</v>
      </c>
      <c r="T127" s="213" t="s">
        <v>21</v>
      </c>
      <c r="U127" s="213" t="s">
        <v>20</v>
      </c>
      <c r="V127" s="213" t="s">
        <v>21</v>
      </c>
      <c r="W127" s="229" t="s">
        <v>23</v>
      </c>
      <c r="X127" s="213" t="s">
        <v>327</v>
      </c>
      <c r="Y127" s="213" t="s">
        <v>25</v>
      </c>
      <c r="Z127" s="213" t="s">
        <v>21</v>
      </c>
      <c r="AA127" s="214" t="s">
        <v>23</v>
      </c>
      <c r="AB127" s="213" t="s">
        <v>327</v>
      </c>
      <c r="AC127" s="213" t="s">
        <v>20</v>
      </c>
      <c r="AD127" s="213" t="s">
        <v>21</v>
      </c>
      <c r="AE127" s="213" t="s">
        <v>23</v>
      </c>
      <c r="AF127" s="213" t="s">
        <v>327</v>
      </c>
      <c r="AG127" s="213" t="s">
        <v>23</v>
      </c>
      <c r="AH127" s="213" t="s">
        <v>329</v>
      </c>
    </row>
    <row r="128" spans="1:34" ht="27" customHeight="true">
      <c r="A128" s="4" t="s"/>
      <c r="B128" s="4" t="s"/>
      <c r="C128" s="38" t="s"/>
      <c r="D128" s="25" t="s">
        <v>257</v>
      </c>
      <c r="E128" s="87" t="s">
        <v>19</v>
      </c>
      <c r="F128" s="29" t="s"/>
      <c r="G128" s="4" t="s"/>
      <c r="H128" s="4" t="s"/>
      <c r="I128" s="251" t="s"/>
      <c r="J128" s="23">
        <f>=COUNTIF(Q128:AH128,"=当前方案")+COUNTIF(Q128:AH128,"=存量维持")+COUNTIF(Q128:AH128,"=新技术试点")+COUNTIF(Q128:AH128,"=逐步淘汰")</f>
        <v>5</v>
      </c>
      <c r="K128" s="23">
        <f>=COUNTIF(Q128:AH128,"=未涉及")</f>
        <v>4</v>
      </c>
      <c r="L128" s="23" t="e">
        <f>=COUNTIF((Q128,S128,U128,W128,Y128,AA128,AC128,AE128,AG128),"")</f>
        <v>#VALUE!</v>
      </c>
      <c r="M128" s="22" t="s">
        <f>=IF(OR(E128="首选推荐"),"推荐",IF(OR(E128="新技术试点"),"中性","不推荐"))</f>
        <v>326</v>
      </c>
      <c r="N128" s="22">
        <f>=IF(M128="推荐",(J128+K128)/COUNTA(配置表!$G$3:$G$11),IF(M128="不推荐",1-P128,0))</f>
        <v>1</v>
      </c>
      <c r="O128" s="23">
        <f>=IF(M128="不推荐",J128,0)</f>
        <v>0</v>
      </c>
      <c r="P128" s="22">
        <f>=IF(M128="不推荐",J128/COUNTA(配置表!$G$3:$G$11),0)</f>
        <v>0</v>
      </c>
      <c r="Q128" s="213" t="s">
        <v>23</v>
      </c>
      <c r="R128" s="213" t="s">
        <v>327</v>
      </c>
      <c r="S128" s="213" t="s">
        <v>20</v>
      </c>
      <c r="T128" s="213" t="s">
        <v>21</v>
      </c>
      <c r="U128" s="213" t="s">
        <v>20</v>
      </c>
      <c r="V128" s="213" t="s">
        <v>21</v>
      </c>
      <c r="W128" s="229" t="s">
        <v>23</v>
      </c>
      <c r="X128" s="213" t="s">
        <v>327</v>
      </c>
      <c r="Y128" s="213" t="s">
        <v>20</v>
      </c>
      <c r="Z128" s="213" t="s">
        <v>21</v>
      </c>
      <c r="AA128" s="213" t="s">
        <v>20</v>
      </c>
      <c r="AB128" s="214" t="s">
        <v>21</v>
      </c>
      <c r="AC128" s="213" t="s">
        <v>20</v>
      </c>
      <c r="AD128" s="213" t="s">
        <v>21</v>
      </c>
      <c r="AE128" s="213" t="s">
        <v>23</v>
      </c>
      <c r="AF128" s="213" t="s">
        <v>327</v>
      </c>
      <c r="AG128" s="213" t="s">
        <v>23</v>
      </c>
      <c r="AH128" s="213" t="s">
        <v>329</v>
      </c>
    </row>
    <row r="129" spans="1:34" ht="27" customHeight="true">
      <c r="A129" s="4" t="s"/>
      <c r="B129" s="4" t="s"/>
      <c r="C129" s="38" t="s"/>
      <c r="D129" s="25" t="s">
        <v>258</v>
      </c>
      <c r="E129" s="87" t="s">
        <v>19</v>
      </c>
      <c r="F129" s="29" t="s">
        <v>421</v>
      </c>
      <c r="G129" s="4" t="s"/>
      <c r="H129" s="4" t="s"/>
      <c r="I129" s="251" t="s"/>
      <c r="J129" s="23">
        <f>=COUNTIF(Q129:AH129,"=当前方案")+COUNTIF(Q129:AH129,"=存量维持")+COUNTIF(Q129:AH129,"=新技术试点")+COUNTIF(Q129:AH129,"=逐步淘汰")</f>
        <v>3</v>
      </c>
      <c r="K129" s="23">
        <f>=COUNTIF(Q129:AH129,"=未涉及")</f>
        <v>6</v>
      </c>
      <c r="L129" s="23" t="e">
        <f>=COUNTIF((Q129,S129,U129,W129,Y129,AA129,AC129,AE129,AG129),"")</f>
        <v>#VALUE!</v>
      </c>
      <c r="M129" s="22" t="s">
        <f>=IF(OR(E129="首选推荐"),"推荐",IF(OR(E129="新技术试点"),"中性","不推荐"))</f>
        <v>326</v>
      </c>
      <c r="N129" s="22">
        <f>=IF(M129="推荐",(J129+K129)/COUNTA(配置表!$G$3:$G$11),IF(M129="不推荐",1-P129,0))</f>
        <v>1</v>
      </c>
      <c r="O129" s="23">
        <f>=IF(M129="不推荐",J129,0)</f>
        <v>0</v>
      </c>
      <c r="P129" s="22">
        <f>=IF(M129="不推荐",J129/COUNTA(配置表!$G$3:$G$11),0)</f>
        <v>0</v>
      </c>
      <c r="Q129" s="213" t="s">
        <v>20</v>
      </c>
      <c r="R129" s="213" t="s">
        <v>21</v>
      </c>
      <c r="S129" s="213" t="s">
        <v>20</v>
      </c>
      <c r="T129" s="213" t="s">
        <v>21</v>
      </c>
      <c r="U129" s="213" t="s">
        <v>23</v>
      </c>
      <c r="V129" s="213" t="s">
        <v>327</v>
      </c>
      <c r="W129" s="229" t="s">
        <v>23</v>
      </c>
      <c r="X129" s="213" t="s">
        <v>327</v>
      </c>
      <c r="Y129" s="213" t="s">
        <v>20</v>
      </c>
      <c r="Z129" s="213" t="s">
        <v>21</v>
      </c>
      <c r="AA129" s="214" t="s">
        <v>23</v>
      </c>
      <c r="AB129" s="213" t="s">
        <v>327</v>
      </c>
      <c r="AC129" s="229" t="s">
        <v>23</v>
      </c>
      <c r="AD129" s="214" t="s">
        <v>21</v>
      </c>
      <c r="AE129" s="213" t="s">
        <v>23</v>
      </c>
      <c r="AF129" s="213" t="s">
        <v>327</v>
      </c>
      <c r="AG129" s="213" t="s">
        <v>23</v>
      </c>
      <c r="AH129" s="213" t="s">
        <v>329</v>
      </c>
    </row>
    <row r="130" spans="1:34" ht="27" customHeight="true">
      <c r="A130" s="4" t="s"/>
      <c r="B130" s="4" t="s"/>
      <c r="C130" s="39" t="s"/>
      <c r="D130" s="59" t="s">
        <v>248</v>
      </c>
      <c r="E130" s="87" t="s">
        <v>29</v>
      </c>
      <c r="F130" s="29" t="s">
        <v>260</v>
      </c>
      <c r="G130" s="4" t="s"/>
      <c r="H130" s="4" t="s"/>
      <c r="I130" s="233" t="s"/>
      <c r="J130" s="23">
        <f>=COUNTIF(Q130:AH130,"=当前方案")+COUNTIF(Q130:AH130,"=存量维持")+COUNTIF(Q130:AH130,"=新技术试点")+COUNTIF(Q130:AH130,"=逐步淘汰")</f>
        <v>5</v>
      </c>
      <c r="K130" s="23">
        <f>=COUNTIF(Q130:AH130,"=未涉及")</f>
        <v>4</v>
      </c>
      <c r="L130" s="23" t="e">
        <f>=COUNTIF((Q130,S130,U130,W130,Y130,AA130,AC130,AE130,AG130),"")</f>
        <v>#VALUE!</v>
      </c>
      <c r="M130" s="22" t="s">
        <f>=IF(OR(E130="首选推荐"),"推荐",IF(OR(E130="新技术试点"),"中性","不推荐"))</f>
        <v>328</v>
      </c>
      <c r="N130" s="22">
        <f>=IF(M130="推荐",(J130+K130)/COUNTA(配置表!$G$3:$G$11),IF(M130="不推荐",1-P130,0))</f>
        <v>0</v>
      </c>
      <c r="O130" s="23">
        <f>=IF(M130="不推荐",J130,0)</f>
        <v>0</v>
      </c>
      <c r="P130" s="22">
        <f>=IF(M130="不推荐",J130/COUNTA(配置表!$G$3:$G$11),0)</f>
        <v>0</v>
      </c>
      <c r="Q130" s="216" t="s">
        <v>29</v>
      </c>
      <c r="R130" s="213" t="s">
        <v>329</v>
      </c>
      <c r="S130" s="216" t="s">
        <v>20</v>
      </c>
      <c r="T130" s="213" t="s">
        <v>329</v>
      </c>
      <c r="U130" s="216" t="s">
        <v>29</v>
      </c>
      <c r="V130" s="213" t="s">
        <v>327</v>
      </c>
      <c r="W130" s="229" t="s">
        <v>23</v>
      </c>
      <c r="X130" s="213" t="s">
        <v>327</v>
      </c>
      <c r="Y130" s="213" t="s">
        <v>23</v>
      </c>
      <c r="Z130" s="213" t="s">
        <v>329</v>
      </c>
      <c r="AA130" s="213" t="s">
        <v>29</v>
      </c>
      <c r="AB130" s="213" t="s">
        <v>329</v>
      </c>
      <c r="AC130" s="216" t="s">
        <v>29</v>
      </c>
      <c r="AD130" s="216" t="s">
        <v>329</v>
      </c>
      <c r="AE130" s="213" t="s">
        <v>23</v>
      </c>
      <c r="AF130" s="213" t="s">
        <v>327</v>
      </c>
      <c r="AG130" s="282" t="s">
        <v>23</v>
      </c>
      <c r="AH130" s="213" t="s">
        <v>329</v>
      </c>
    </row>
    <row r="131" spans="1:16" ht="27" customHeight="true">
      <c r="A131" s="122" t="s"/>
      <c r="B131" s="122" t="s"/>
      <c r="C131" s="123" t="s"/>
      <c r="D131" s="124" t="s"/>
      <c r="E131" s="125" t="s"/>
      <c r="F131" s="126" t="s"/>
      <c r="G131" s="127" t="s"/>
      <c r="H131" s="127" t="s"/>
      <c r="I131" s="127" t="s"/>
      <c r="J131" s="128" t="s"/>
      <c r="K131" s="128" t="s"/>
      <c r="L131" s="128" t="s"/>
      <c r="M131" s="127" t="s"/>
      <c r="N131" s="127" t="s"/>
      <c r="O131" s="128" t="s"/>
      <c r="P131" s="127" t="s"/>
    </row>
    <row r="132" spans="1:16" ht="27" customHeight="true">
      <c r="A132" s="122" t="s"/>
      <c r="B132" s="122" t="s"/>
      <c r="C132" s="123" t="s"/>
      <c r="D132" s="124" t="s"/>
      <c r="E132" s="125" t="s"/>
      <c r="F132" s="126" t="s"/>
      <c r="G132" s="127" t="s"/>
      <c r="H132" s="127" t="s"/>
      <c r="I132" s="127" t="s"/>
      <c r="J132" s="128" t="s"/>
      <c r="K132" s="128" t="s"/>
      <c r="L132" s="128" t="s"/>
      <c r="M132" s="127" t="s"/>
      <c r="N132" s="127" t="s"/>
      <c r="O132" s="128" t="s"/>
      <c r="P132" s="127" t="s"/>
    </row>
    <row r="133" spans="1:16" ht="27" customHeight="true">
      <c r="A133" s="122" t="s"/>
      <c r="B133" s="122" t="s"/>
      <c r="C133" s="123" t="s"/>
      <c r="D133" s="124" t="s"/>
      <c r="E133" s="125" t="s"/>
      <c r="F133" s="126" t="s"/>
      <c r="G133" s="127" t="s"/>
      <c r="H133" s="127" t="s"/>
      <c r="I133" s="127" t="s"/>
      <c r="J133" s="128" t="s"/>
      <c r="K133" s="128" t="s"/>
      <c r="L133" s="128" t="s"/>
      <c r="M133" s="127" t="s"/>
      <c r="N133" s="127" t="s"/>
      <c r="O133" s="128" t="s"/>
      <c r="P133" s="127" t="s"/>
    </row>
    <row r="134" spans="1:16" ht="27" customHeight="true">
      <c r="A134" s="122" t="s"/>
      <c r="B134" s="122" t="s"/>
      <c r="C134" s="123" t="s"/>
      <c r="D134" s="124" t="s"/>
      <c r="E134" s="125" t="s"/>
      <c r="F134" s="126" t="s"/>
      <c r="G134" s="127" t="s"/>
      <c r="H134" s="127" t="s"/>
      <c r="I134" s="127" t="s"/>
      <c r="J134" s="128" t="s"/>
      <c r="K134" s="128" t="s"/>
      <c r="L134" s="128" t="s"/>
      <c r="M134" s="127" t="s"/>
      <c r="N134" s="127" t="s"/>
      <c r="O134" s="128" t="s"/>
      <c r="P134" s="127" t="s"/>
    </row>
    <row r="135" spans="1:16" ht="27" customHeight="true">
      <c r="A135" s="122" t="s"/>
      <c r="B135" s="122" t="s"/>
      <c r="C135" s="123" t="s"/>
      <c r="D135" s="124" t="s"/>
      <c r="E135" s="125" t="s"/>
      <c r="F135" s="126" t="s"/>
      <c r="G135" s="127" t="s"/>
      <c r="H135" s="127" t="s"/>
      <c r="I135" s="127" t="s"/>
      <c r="J135" s="128" t="s"/>
      <c r="K135" s="128" t="s"/>
      <c r="L135" s="128" t="s"/>
      <c r="M135" s="127" t="s"/>
      <c r="N135" s="127" t="s"/>
      <c r="O135" s="128" t="s"/>
      <c r="P135" s="127" t="s"/>
    </row>
    <row r="136" spans="1:16" ht="27" customHeight="true">
      <c r="A136" s="122" t="s"/>
      <c r="B136" s="122" t="s"/>
      <c r="C136" s="123" t="s"/>
      <c r="D136" s="124" t="s"/>
      <c r="E136" s="125" t="s"/>
      <c r="F136" s="126" t="s"/>
      <c r="G136" s="127" t="s"/>
      <c r="H136" s="127" t="s"/>
      <c r="I136" s="127" t="s"/>
      <c r="J136" s="128" t="s"/>
      <c r="K136" s="128" t="s"/>
      <c r="L136" s="128" t="s"/>
      <c r="M136" s="127" t="s"/>
      <c r="N136" s="127" t="s"/>
      <c r="O136" s="128" t="s"/>
      <c r="P136" s="127" t="s"/>
    </row>
    <row r="137" spans="1:16" ht="27" customHeight="true">
      <c r="A137" s="122" t="s"/>
      <c r="B137" s="122" t="s"/>
      <c r="C137" s="123" t="s"/>
      <c r="D137" s="124" t="s"/>
      <c r="E137" s="125" t="s"/>
      <c r="F137" s="126" t="s"/>
      <c r="G137" s="127" t="s"/>
      <c r="H137" s="127" t="s"/>
      <c r="I137" s="127" t="s"/>
      <c r="J137" s="128" t="s"/>
      <c r="K137" s="128" t="s"/>
      <c r="L137" s="128" t="s"/>
      <c r="M137" s="127" t="s"/>
      <c r="N137" s="127" t="s"/>
      <c r="O137" s="128" t="s"/>
      <c r="P137" s="127" t="s"/>
    </row>
    <row r="138" spans="1:16" ht="27" customHeight="true">
      <c r="A138" s="122" t="s"/>
      <c r="B138" s="122" t="s"/>
      <c r="C138" s="123" t="s"/>
      <c r="D138" s="124" t="s"/>
      <c r="E138" s="125" t="s"/>
      <c r="F138" s="126" t="s"/>
      <c r="G138" s="127" t="s"/>
      <c r="H138" s="127" t="s"/>
      <c r="I138" s="127" t="s"/>
      <c r="J138" s="128" t="s"/>
      <c r="K138" s="128" t="s"/>
      <c r="L138" s="128" t="s"/>
      <c r="M138" s="127" t="s"/>
      <c r="N138" s="127" t="s"/>
      <c r="O138" s="128" t="s"/>
      <c r="P138" s="127" t="s"/>
    </row>
    <row r="139" spans="1:16" ht="27" customHeight="true">
      <c r="A139" s="122" t="s"/>
      <c r="B139" s="122" t="s"/>
      <c r="C139" s="123" t="s"/>
      <c r="D139" s="124" t="s"/>
      <c r="E139" s="125" t="s"/>
      <c r="F139" s="126" t="s"/>
      <c r="G139" s="127" t="s"/>
      <c r="H139" s="127" t="s"/>
      <c r="I139" s="127" t="s"/>
      <c r="J139" s="128" t="s"/>
      <c r="K139" s="128" t="s"/>
      <c r="L139" s="128" t="s"/>
      <c r="M139" s="127" t="s"/>
      <c r="N139" s="127" t="s"/>
      <c r="O139" s="128" t="s"/>
      <c r="P139" s="127" t="s"/>
    </row>
    <row r="140" spans="1:16" ht="27" customHeight="true">
      <c r="A140" s="122" t="s"/>
      <c r="B140" s="122" t="s"/>
      <c r="C140" s="123" t="s"/>
      <c r="D140" s="124" t="s"/>
      <c r="E140" s="125" t="s"/>
      <c r="F140" s="126" t="s"/>
      <c r="G140" s="127" t="s"/>
      <c r="H140" s="127" t="s"/>
      <c r="I140" s="127" t="s"/>
      <c r="J140" s="128" t="s"/>
      <c r="K140" s="128" t="s"/>
      <c r="L140" s="128" t="s"/>
      <c r="M140" s="127" t="s"/>
      <c r="N140" s="127" t="s"/>
      <c r="O140" s="128" t="s"/>
      <c r="P140" s="127" t="s"/>
    </row>
    <row r="141" spans="1:16" ht="27" customHeight="true">
      <c r="A141" s="122" t="s"/>
      <c r="B141" s="122" t="s"/>
      <c r="C141" s="123" t="s"/>
      <c r="D141" s="124" t="s"/>
      <c r="E141" s="125" t="s"/>
      <c r="F141" s="126" t="s"/>
      <c r="G141" s="127" t="s"/>
      <c r="H141" s="127" t="s"/>
      <c r="I141" s="127" t="s"/>
      <c r="J141" s="128" t="s"/>
      <c r="K141" s="128" t="s"/>
      <c r="L141" s="128" t="s"/>
      <c r="M141" s="127" t="s"/>
      <c r="N141" s="127" t="s"/>
      <c r="O141" s="128" t="s"/>
      <c r="P141" s="127" t="s"/>
    </row>
    <row r="142" spans="1:16" ht="27" customHeight="true">
      <c r="A142" s="122" t="s"/>
      <c r="B142" s="122" t="s"/>
      <c r="C142" s="123" t="s"/>
      <c r="D142" s="124" t="s"/>
      <c r="E142" s="125" t="s"/>
      <c r="F142" s="126" t="s"/>
      <c r="G142" s="127" t="s"/>
      <c r="H142" s="127" t="s"/>
      <c r="I142" s="127" t="s"/>
      <c r="J142" s="128" t="s"/>
      <c r="K142" s="128" t="s"/>
      <c r="L142" s="128" t="s"/>
      <c r="M142" s="127" t="s"/>
      <c r="N142" s="127" t="s"/>
      <c r="O142" s="128" t="s"/>
      <c r="P142" s="127" t="s"/>
    </row>
    <row r="143" spans="1:16" ht="27" customHeight="true">
      <c r="A143" s="122" t="s"/>
      <c r="B143" s="122" t="s"/>
      <c r="C143" s="123" t="s"/>
      <c r="D143" s="124" t="s"/>
      <c r="E143" s="125" t="s"/>
      <c r="F143" s="126" t="s"/>
      <c r="G143" s="127" t="s"/>
      <c r="H143" s="127" t="s"/>
      <c r="I143" s="127" t="s"/>
      <c r="J143" s="128" t="s"/>
      <c r="K143" s="128" t="s"/>
      <c r="L143" s="128" t="s"/>
      <c r="M143" s="127" t="s"/>
      <c r="N143" s="127" t="s"/>
      <c r="O143" s="128" t="s"/>
      <c r="P143" s="127" t="s"/>
    </row>
    <row r="144" spans="1:16" ht="27" customHeight="true">
      <c r="A144" s="122" t="s"/>
      <c r="B144" s="122" t="s"/>
      <c r="C144" s="123" t="s"/>
      <c r="D144" s="124" t="s"/>
      <c r="E144" s="125" t="s"/>
      <c r="F144" s="126" t="s"/>
      <c r="G144" s="127" t="s"/>
      <c r="H144" s="127" t="s"/>
      <c r="I144" s="127" t="s"/>
      <c r="J144" s="128" t="s"/>
      <c r="K144" s="128" t="s"/>
      <c r="L144" s="128" t="s"/>
      <c r="M144" s="127" t="s"/>
      <c r="N144" s="127" t="s"/>
      <c r="O144" s="128" t="s"/>
      <c r="P144" s="127" t="s"/>
    </row>
    <row r="145" spans="1:16" ht="27" customHeight="true">
      <c r="A145" s="122" t="s"/>
      <c r="B145" s="122" t="s"/>
      <c r="C145" s="123" t="s"/>
      <c r="D145" s="124" t="s"/>
      <c r="E145" s="125" t="s"/>
      <c r="F145" s="126" t="s"/>
      <c r="G145" s="127" t="s"/>
      <c r="H145" s="127" t="s"/>
      <c r="I145" s="127" t="s"/>
      <c r="J145" s="128" t="s"/>
      <c r="K145" s="128" t="s"/>
      <c r="L145" s="128" t="s"/>
      <c r="M145" s="127" t="s"/>
      <c r="N145" s="127" t="s"/>
      <c r="O145" s="128" t="s"/>
      <c r="P145" s="127" t="s"/>
    </row>
    <row r="146" spans="1:16" ht="27" customHeight="true">
      <c r="A146" s="122" t="s"/>
      <c r="B146" s="122" t="s"/>
      <c r="C146" s="123" t="s"/>
      <c r="D146" s="124" t="s"/>
      <c r="E146" s="125" t="s"/>
      <c r="F146" s="126" t="s"/>
      <c r="G146" s="127" t="s"/>
      <c r="H146" s="127" t="s"/>
      <c r="I146" s="127" t="s"/>
      <c r="J146" s="128" t="s"/>
      <c r="K146" s="128" t="s"/>
      <c r="L146" s="128" t="s"/>
      <c r="M146" s="127" t="s"/>
      <c r="N146" s="127" t="s"/>
      <c r="O146" s="128" t="s"/>
      <c r="P146" s="127" t="s"/>
    </row>
    <row r="147" spans="1:16" ht="27" customHeight="true">
      <c r="A147" s="122" t="s"/>
      <c r="B147" s="122" t="s"/>
      <c r="C147" s="123" t="s"/>
      <c r="D147" s="124" t="s"/>
      <c r="E147" s="125" t="s"/>
      <c r="F147" s="126" t="s"/>
      <c r="G147" s="127" t="s"/>
      <c r="H147" s="127" t="s"/>
      <c r="I147" s="127" t="s"/>
      <c r="J147" s="128" t="s"/>
      <c r="K147" s="128" t="s"/>
      <c r="L147" s="128" t="s"/>
      <c r="M147" s="127" t="s"/>
      <c r="N147" s="127" t="s"/>
      <c r="O147" s="128" t="s"/>
      <c r="P147" s="127" t="s"/>
    </row>
    <row r="148" spans="1:16" ht="27" customHeight="true">
      <c r="A148" s="122" t="s"/>
      <c r="B148" s="122" t="s"/>
      <c r="C148" s="123" t="s"/>
      <c r="D148" s="124" t="s"/>
      <c r="E148" s="125" t="s"/>
      <c r="F148" s="126" t="s"/>
      <c r="G148" s="127" t="s"/>
      <c r="H148" s="127" t="s"/>
      <c r="I148" s="127" t="s"/>
      <c r="J148" s="128" t="s"/>
      <c r="K148" s="128" t="s"/>
      <c r="L148" s="128" t="s"/>
      <c r="M148" s="127" t="s"/>
      <c r="N148" s="127" t="s"/>
      <c r="O148" s="128" t="s"/>
      <c r="P148" s="127" t="s"/>
    </row>
    <row r="149" spans="1:16" ht="27" customHeight="true">
      <c r="A149" s="122" t="s"/>
      <c r="B149" s="122" t="s"/>
      <c r="C149" s="123" t="s"/>
      <c r="D149" s="124" t="s"/>
      <c r="E149" s="125" t="s"/>
      <c r="F149" s="126" t="s"/>
      <c r="G149" s="127" t="s"/>
      <c r="H149" s="127" t="s"/>
      <c r="I149" s="127" t="s"/>
      <c r="J149" s="128" t="s"/>
      <c r="K149" s="128" t="s"/>
      <c r="L149" s="128" t="s"/>
      <c r="M149" s="127" t="s"/>
      <c r="N149" s="127" t="s"/>
      <c r="O149" s="128" t="s"/>
      <c r="P149" s="127" t="s"/>
    </row>
    <row r="150" spans="1:16" ht="27" customHeight="true">
      <c r="A150" s="122" t="s"/>
      <c r="B150" s="122" t="s"/>
      <c r="C150" s="123" t="s"/>
      <c r="D150" s="124" t="s"/>
      <c r="E150" s="125" t="s"/>
      <c r="F150" s="126" t="s"/>
      <c r="G150" s="127" t="s"/>
      <c r="H150" s="127" t="s"/>
      <c r="I150" s="127" t="s"/>
      <c r="J150" s="128" t="s"/>
      <c r="K150" s="128" t="s"/>
      <c r="L150" s="128" t="s"/>
      <c r="M150" s="127" t="s"/>
      <c r="N150" s="127" t="s"/>
      <c r="O150" s="128" t="s"/>
      <c r="P150" s="127" t="s"/>
    </row>
    <row r="151" spans="1:16" ht="27" customHeight="true">
      <c r="A151" s="122" t="s"/>
      <c r="B151" s="122" t="s"/>
      <c r="C151" s="123" t="s"/>
      <c r="D151" s="124" t="s"/>
      <c r="E151" s="125" t="s"/>
      <c r="F151" s="126" t="s"/>
      <c r="G151" s="127" t="s"/>
      <c r="H151" s="127" t="s"/>
      <c r="I151" s="127" t="s"/>
      <c r="J151" s="128" t="s"/>
      <c r="K151" s="128" t="s"/>
      <c r="L151" s="128" t="s"/>
      <c r="M151" s="127" t="s"/>
      <c r="N151" s="127" t="s"/>
      <c r="O151" s="128" t="s"/>
      <c r="P151" s="127" t="s"/>
    </row>
    <row r="152" spans="1:16" ht="27" customHeight="true">
      <c r="A152" s="122" t="s"/>
      <c r="B152" s="122" t="s"/>
      <c r="C152" s="123" t="s"/>
      <c r="D152" s="124" t="s"/>
      <c r="E152" s="125" t="s"/>
      <c r="F152" s="126" t="s"/>
      <c r="G152" s="127" t="s"/>
      <c r="H152" s="127" t="s"/>
      <c r="I152" s="127" t="s"/>
      <c r="J152" s="128" t="s"/>
      <c r="K152" s="128" t="s"/>
      <c r="L152" s="128" t="s"/>
      <c r="M152" s="127" t="s"/>
      <c r="N152" s="127" t="s"/>
      <c r="O152" s="128" t="s"/>
      <c r="P152" s="127" t="s"/>
    </row>
    <row r="153" spans="1:16" ht="27" customHeight="true">
      <c r="A153" s="122" t="s"/>
      <c r="B153" s="122" t="s"/>
      <c r="C153" s="123" t="s"/>
      <c r="D153" s="124" t="s"/>
      <c r="E153" s="125" t="s"/>
      <c r="F153" s="126" t="s"/>
      <c r="G153" s="127" t="s"/>
      <c r="H153" s="127" t="s"/>
      <c r="I153" s="127" t="s"/>
      <c r="J153" s="128" t="s"/>
      <c r="K153" s="128" t="s"/>
      <c r="L153" s="128" t="s"/>
      <c r="M153" s="127" t="s"/>
      <c r="N153" s="127" t="s"/>
      <c r="O153" s="128" t="s"/>
      <c r="P153" s="127" t="s"/>
    </row>
    <row r="154" spans="1:16" ht="27" customHeight="true">
      <c r="A154" s="122" t="s"/>
      <c r="B154" s="122" t="s"/>
      <c r="C154" s="123" t="s"/>
      <c r="D154" s="124" t="s"/>
      <c r="E154" s="125" t="s"/>
      <c r="F154" s="126" t="s"/>
      <c r="G154" s="127" t="s"/>
      <c r="H154" s="127" t="s"/>
      <c r="I154" s="127" t="s"/>
      <c r="J154" s="128" t="s"/>
      <c r="K154" s="128" t="s"/>
      <c r="L154" s="128" t="s"/>
      <c r="M154" s="127" t="s"/>
      <c r="N154" s="127" t="s"/>
      <c r="O154" s="128" t="s"/>
      <c r="P154" s="127" t="s"/>
    </row>
    <row r="155" spans="1:16" ht="27" customHeight="true">
      <c r="A155" s="122" t="s"/>
      <c r="B155" s="122" t="s"/>
      <c r="C155" s="123" t="s"/>
      <c r="D155" s="124" t="s"/>
      <c r="E155" s="125" t="s"/>
      <c r="F155" s="126" t="s"/>
      <c r="G155" s="127" t="s"/>
      <c r="H155" s="127" t="s"/>
      <c r="I155" s="127" t="s"/>
      <c r="J155" s="128" t="s"/>
      <c r="K155" s="128" t="s"/>
      <c r="L155" s="128" t="s"/>
      <c r="M155" s="127" t="s"/>
      <c r="N155" s="127" t="s"/>
      <c r="O155" s="128" t="s"/>
      <c r="P155" s="127" t="s"/>
    </row>
    <row r="156" spans="1:16" ht="27" customHeight="true">
      <c r="A156" s="122" t="s"/>
      <c r="B156" s="122" t="s"/>
      <c r="C156" s="123" t="s"/>
      <c r="D156" s="124" t="s"/>
      <c r="E156" s="125" t="s"/>
      <c r="F156" s="126" t="s"/>
      <c r="G156" s="127" t="s"/>
      <c r="H156" s="127" t="s"/>
      <c r="I156" s="127" t="s"/>
      <c r="J156" s="128" t="s"/>
      <c r="K156" s="128" t="s"/>
      <c r="L156" s="128" t="s"/>
      <c r="M156" s="127" t="s"/>
      <c r="N156" s="127" t="s"/>
      <c r="O156" s="128" t="s"/>
      <c r="P156" s="127" t="s"/>
    </row>
    <row r="157" spans="1:16" ht="27" customHeight="true">
      <c r="A157" s="122" t="s"/>
      <c r="B157" s="122" t="s"/>
      <c r="C157" s="123" t="s"/>
      <c r="D157" s="124" t="s"/>
      <c r="E157" s="125" t="s"/>
      <c r="F157" s="126" t="s"/>
      <c r="G157" s="127" t="s"/>
      <c r="H157" s="127" t="s"/>
      <c r="I157" s="127" t="s"/>
      <c r="J157" s="128" t="s"/>
      <c r="K157" s="128" t="s"/>
      <c r="L157" s="128" t="s"/>
      <c r="M157" s="127" t="s"/>
      <c r="N157" s="127" t="s"/>
      <c r="O157" s="128" t="s"/>
      <c r="P157" s="127" t="s"/>
    </row>
    <row r="158" spans="1:16" ht="27" customHeight="true">
      <c r="A158" s="122" t="s"/>
      <c r="B158" s="122" t="s"/>
      <c r="C158" s="123" t="s"/>
      <c r="D158" s="124" t="s"/>
      <c r="E158" s="125" t="s"/>
      <c r="F158" s="126" t="s"/>
      <c r="G158" s="127" t="s"/>
      <c r="H158" s="127" t="s"/>
      <c r="I158" s="127" t="s"/>
      <c r="J158" s="128" t="s"/>
      <c r="K158" s="128" t="s"/>
      <c r="L158" s="128" t="s"/>
      <c r="M158" s="127" t="s"/>
      <c r="N158" s="127" t="s"/>
      <c r="O158" s="128" t="s"/>
      <c r="P158" s="127" t="s"/>
    </row>
    <row r="159" spans="1:16" ht="27" customHeight="true">
      <c r="A159" s="122" t="s"/>
      <c r="B159" s="122" t="s"/>
      <c r="C159" s="123" t="s"/>
      <c r="D159" s="124" t="s"/>
      <c r="E159" s="125" t="s"/>
      <c r="F159" s="126" t="s"/>
      <c r="G159" s="127" t="s"/>
      <c r="H159" s="127" t="s"/>
      <c r="I159" s="127" t="s"/>
      <c r="J159" s="128" t="s"/>
      <c r="K159" s="128" t="s"/>
      <c r="L159" s="128" t="s"/>
      <c r="M159" s="127" t="s"/>
      <c r="N159" s="127" t="s"/>
      <c r="O159" s="128" t="s"/>
      <c r="P159" s="127" t="s"/>
    </row>
    <row r="160" spans="1:16" ht="26" customHeight="true">
      <c r="A160" s="122" t="s"/>
      <c r="B160" s="122" t="s"/>
      <c r="C160" s="123" t="s"/>
      <c r="D160" s="124" t="s"/>
      <c r="E160" s="125" t="s"/>
      <c r="F160" s="126" t="s"/>
      <c r="G160" s="127" t="s"/>
      <c r="H160" s="127" t="s"/>
      <c r="I160" s="127" t="s"/>
      <c r="J160" s="128" t="s"/>
      <c r="K160" s="128" t="s"/>
      <c r="L160" s="128" t="s"/>
      <c r="M160" s="127" t="s"/>
      <c r="N160" s="127" t="s"/>
      <c r="O160" s="128" t="s"/>
      <c r="P160" s="127" t="s"/>
    </row>
    <row r="161" spans="1:16" ht="26" customHeight="true">
      <c r="A161" s="122" t="s"/>
      <c r="B161" s="122" t="s"/>
      <c r="C161" s="123" t="s"/>
      <c r="D161" s="124" t="s"/>
      <c r="E161" s="125" t="s"/>
      <c r="F161" s="126" t="s"/>
      <c r="G161" s="127" t="s"/>
      <c r="H161" s="127" t="s"/>
      <c r="I161" s="127" t="s"/>
      <c r="J161" s="128" t="s"/>
      <c r="K161" s="128" t="s"/>
      <c r="L161" s="128" t="s"/>
      <c r="M161" s="127" t="s"/>
      <c r="N161" s="127" t="s"/>
      <c r="O161" s="128" t="s"/>
      <c r="P161" s="127" t="s"/>
    </row>
    <row r="162" spans="1:16" ht="26" customHeight="true">
      <c r="A162" s="122" t="s"/>
      <c r="B162" s="122" t="s"/>
      <c r="C162" s="123" t="s"/>
      <c r="D162" s="124" t="s"/>
      <c r="E162" s="125" t="s"/>
      <c r="F162" s="126" t="s"/>
      <c r="G162" s="127" t="s"/>
      <c r="H162" s="127" t="s"/>
      <c r="I162" s="127" t="s"/>
      <c r="J162" s="128" t="s"/>
      <c r="K162" s="128" t="s"/>
      <c r="L162" s="128" t="s"/>
      <c r="M162" s="127" t="s"/>
      <c r="N162" s="127" t="s"/>
      <c r="O162" s="128" t="s"/>
      <c r="P162" s="127" t="s"/>
    </row>
    <row r="163" spans="1:16" ht="26" customHeight="true">
      <c r="A163" s="122" t="s"/>
      <c r="B163" s="122" t="s"/>
      <c r="C163" s="123" t="s"/>
      <c r="D163" s="124" t="s"/>
      <c r="E163" s="125" t="s"/>
      <c r="F163" s="126" t="s"/>
      <c r="G163" s="127" t="s"/>
      <c r="H163" s="127" t="s"/>
      <c r="I163" s="127" t="s"/>
      <c r="J163" s="128" t="s"/>
      <c r="K163" s="128" t="s"/>
      <c r="L163" s="128" t="s"/>
      <c r="M163" s="127" t="s"/>
      <c r="N163" s="127" t="s"/>
      <c r="O163" s="128" t="s"/>
      <c r="P163" s="127" t="s"/>
    </row>
    <row r="164" spans="1:16" ht="26" customHeight="true">
      <c r="A164" s="122" t="s"/>
      <c r="B164" s="122" t="s"/>
      <c r="C164" s="123" t="s"/>
      <c r="D164" s="124" t="s"/>
      <c r="E164" s="125" t="s"/>
      <c r="F164" s="126" t="s"/>
      <c r="G164" s="127" t="s"/>
      <c r="H164" s="127" t="s"/>
      <c r="I164" s="127" t="s"/>
      <c r="J164" s="128" t="s"/>
      <c r="K164" s="128" t="s"/>
      <c r="L164" s="128" t="s"/>
      <c r="M164" s="127" t="s"/>
      <c r="N164" s="127" t="s"/>
      <c r="O164" s="128" t="s"/>
      <c r="P164" s="127" t="s"/>
    </row>
    <row r="165" spans="1:16" ht="26" customHeight="true">
      <c r="A165" s="122" t="s"/>
      <c r="B165" s="122" t="s"/>
      <c r="C165" s="123" t="s"/>
      <c r="D165" s="124" t="s"/>
      <c r="E165" s="125" t="s"/>
      <c r="F165" s="126" t="s"/>
      <c r="G165" s="127" t="s"/>
      <c r="H165" s="127" t="s"/>
      <c r="I165" s="127" t="s"/>
      <c r="J165" s="128" t="s"/>
      <c r="K165" s="128" t="s"/>
      <c r="L165" s="128" t="s"/>
      <c r="M165" s="127" t="s"/>
      <c r="N165" s="127" t="s"/>
      <c r="O165" s="128" t="s"/>
      <c r="P165" s="127" t="s"/>
    </row>
    <row r="166" spans="1:16">
      <c r="A166" s="122" t="s"/>
      <c r="B166" s="122" t="s"/>
      <c r="C166" s="123" t="s"/>
      <c r="D166" s="124" t="s"/>
      <c r="E166" s="125" t="s"/>
      <c r="F166" s="126" t="s"/>
      <c r="G166" s="127" t="s"/>
      <c r="H166" s="127" t="s"/>
      <c r="I166" s="127" t="s"/>
      <c r="J166" s="128" t="s"/>
      <c r="K166" s="128" t="s"/>
      <c r="L166" s="128" t="s"/>
      <c r="M166" s="127" t="s"/>
      <c r="N166" s="127" t="s"/>
      <c r="O166" s="128" t="s"/>
      <c r="P166" s="127" t="s"/>
    </row>
    <row r="167" spans="1:16">
      <c r="A167" s="122" t="s"/>
      <c r="B167" s="122" t="s"/>
      <c r="C167" s="123" t="s"/>
      <c r="D167" s="124" t="s"/>
      <c r="E167" s="125" t="s"/>
      <c r="F167" s="126" t="s"/>
      <c r="G167" s="127" t="s"/>
      <c r="H167" s="127" t="s"/>
      <c r="I167" s="127" t="s"/>
      <c r="J167" s="128" t="s"/>
      <c r="K167" s="128" t="s"/>
      <c r="L167" s="128" t="s"/>
      <c r="M167" s="127" t="s"/>
      <c r="N167" s="127" t="s"/>
      <c r="O167" s="128" t="s"/>
      <c r="P167" s="127" t="s"/>
    </row>
    <row r="168" spans="1:16">
      <c r="A168" s="122" t="s"/>
      <c r="B168" s="122" t="s"/>
      <c r="C168" s="123" t="s"/>
      <c r="D168" s="124" t="s"/>
      <c r="E168" s="125" t="s"/>
      <c r="F168" s="126" t="s"/>
      <c r="G168" s="127" t="s"/>
      <c r="H168" s="127" t="s"/>
      <c r="I168" s="127" t="s"/>
      <c r="J168" s="128" t="s"/>
      <c r="K168" s="128" t="s"/>
      <c r="L168" s="128" t="s"/>
      <c r="M168" s="127" t="s"/>
      <c r="N168" s="127" t="s"/>
      <c r="O168" s="128" t="s"/>
      <c r="P168" s="127" t="s"/>
    </row>
    <row r="169" spans="1:16">
      <c r="A169" s="122" t="s"/>
      <c r="B169" s="122" t="s"/>
      <c r="C169" s="123" t="s"/>
      <c r="D169" s="124" t="s"/>
      <c r="E169" s="125" t="s"/>
      <c r="F169" s="126" t="s"/>
      <c r="G169" s="127" t="s"/>
      <c r="H169" s="127" t="s"/>
      <c r="I169" s="127" t="s"/>
      <c r="J169" s="128" t="s"/>
      <c r="K169" s="128" t="s"/>
      <c r="L169" s="128" t="s"/>
      <c r="M169" s="127" t="s"/>
      <c r="N169" s="127" t="s"/>
      <c r="O169" s="128" t="s"/>
      <c r="P169" s="127" t="s"/>
    </row>
    <row r="170" spans="1:16">
      <c r="A170" s="122" t="s"/>
      <c r="B170" s="122" t="s"/>
      <c r="C170" s="123" t="s"/>
      <c r="D170" s="124" t="s"/>
      <c r="E170" s="125" t="s"/>
      <c r="F170" s="126" t="s"/>
      <c r="G170" s="127" t="s"/>
      <c r="H170" s="127" t="s"/>
      <c r="I170" s="127" t="s"/>
      <c r="J170" s="128" t="s"/>
      <c r="K170" s="128" t="s"/>
      <c r="L170" s="128" t="s"/>
      <c r="M170" s="127" t="s"/>
      <c r="N170" s="127" t="s"/>
      <c r="O170" s="128" t="s"/>
      <c r="P170" s="127" t="s"/>
    </row>
    <row r="171" spans="1:16">
      <c r="A171" s="122" t="s"/>
      <c r="B171" s="122" t="s"/>
      <c r="C171" s="123" t="s"/>
      <c r="D171" s="124" t="s"/>
      <c r="E171" s="125" t="s"/>
      <c r="F171" s="126" t="s"/>
      <c r="G171" s="127" t="s"/>
      <c r="H171" s="127" t="s"/>
      <c r="I171" s="127" t="s"/>
      <c r="J171" s="128" t="s"/>
      <c r="K171" s="128" t="s"/>
      <c r="L171" s="128" t="s"/>
      <c r="M171" s="127" t="s"/>
      <c r="N171" s="127" t="s"/>
      <c r="O171" s="128" t="s"/>
      <c r="P171" s="127" t="s"/>
    </row>
    <row r="172" spans="1:16">
      <c r="A172" s="122" t="s"/>
      <c r="B172" s="122" t="s"/>
      <c r="C172" s="123" t="s"/>
      <c r="D172" s="124" t="s"/>
      <c r="E172" s="125" t="s"/>
      <c r="F172" s="126" t="s"/>
      <c r="G172" s="127" t="s"/>
      <c r="H172" s="127" t="s"/>
      <c r="I172" s="127" t="s"/>
      <c r="J172" s="128" t="s"/>
      <c r="K172" s="128" t="s"/>
      <c r="L172" s="128" t="s"/>
      <c r="M172" s="127" t="s"/>
      <c r="N172" s="127" t="s"/>
      <c r="O172" s="128" t="s"/>
      <c r="P172" s="127" t="s"/>
    </row>
    <row r="173" spans="1:16">
      <c r="A173" s="122" t="s"/>
      <c r="B173" s="122" t="s"/>
      <c r="C173" s="123" t="s"/>
      <c r="D173" s="124" t="s"/>
      <c r="E173" s="125" t="s"/>
      <c r="F173" s="126" t="s"/>
      <c r="G173" s="127" t="s"/>
      <c r="H173" s="127" t="s"/>
      <c r="I173" s="127" t="s"/>
      <c r="J173" s="128" t="s"/>
      <c r="K173" s="128" t="s"/>
      <c r="L173" s="128" t="s"/>
      <c r="M173" s="127" t="s"/>
      <c r="N173" s="127" t="s"/>
      <c r="O173" s="128" t="s"/>
      <c r="P173" s="127" t="s"/>
    </row>
    <row r="174" spans="1:16">
      <c r="A174" s="122" t="s"/>
      <c r="B174" s="122" t="s"/>
      <c r="C174" s="123" t="s"/>
      <c r="D174" s="124" t="s"/>
      <c r="E174" s="125" t="s"/>
      <c r="F174" s="126" t="s"/>
      <c r="G174" s="127" t="s"/>
      <c r="H174" s="127" t="s"/>
      <c r="I174" s="127" t="s"/>
      <c r="J174" s="128" t="s"/>
      <c r="K174" s="128" t="s"/>
      <c r="L174" s="128" t="s"/>
      <c r="M174" s="127" t="s"/>
      <c r="N174" s="127" t="s"/>
      <c r="O174" s="128" t="s"/>
      <c r="P174" s="127" t="s"/>
    </row>
    <row r="175" spans="1:16">
      <c r="A175" s="122" t="s"/>
      <c r="B175" s="122" t="s"/>
      <c r="C175" s="123" t="s"/>
      <c r="D175" s="124" t="s"/>
      <c r="E175" s="125" t="s"/>
      <c r="F175" s="126" t="s"/>
      <c r="G175" s="127" t="s"/>
      <c r="H175" s="127" t="s"/>
      <c r="I175" s="127" t="s"/>
      <c r="J175" s="128" t="s"/>
      <c r="K175" s="128" t="s"/>
      <c r="L175" s="128" t="s"/>
      <c r="M175" s="127" t="s"/>
      <c r="N175" s="127" t="s"/>
      <c r="O175" s="128" t="s"/>
      <c r="P175" s="127" t="s"/>
    </row>
    <row r="176" spans="1:16">
      <c r="A176" s="122" t="s"/>
      <c r="B176" s="122" t="s"/>
      <c r="C176" s="123" t="s"/>
      <c r="D176" s="124" t="s"/>
      <c r="E176" s="125" t="s"/>
      <c r="F176" s="126" t="s"/>
      <c r="G176" s="127" t="s"/>
      <c r="H176" s="127" t="s"/>
      <c r="I176" s="127" t="s"/>
      <c r="J176" s="128" t="s"/>
      <c r="K176" s="128" t="s"/>
      <c r="L176" s="128" t="s"/>
      <c r="M176" s="127" t="s"/>
      <c r="N176" s="127" t="s"/>
      <c r="O176" s="128" t="s"/>
      <c r="P176" s="127" t="s"/>
    </row>
    <row r="177" spans="1:16">
      <c r="A177" s="122" t="s"/>
      <c r="B177" s="122" t="s"/>
      <c r="C177" s="123" t="s"/>
      <c r="D177" s="124" t="s"/>
      <c r="E177" s="125" t="s"/>
      <c r="F177" s="126" t="s"/>
      <c r="G177" s="127" t="s"/>
      <c r="H177" s="127" t="s"/>
      <c r="I177" s="127" t="s"/>
      <c r="J177" s="128" t="s"/>
      <c r="K177" s="128" t="s"/>
      <c r="L177" s="128" t="s"/>
      <c r="M177" s="127" t="s"/>
      <c r="N177" s="127" t="s"/>
      <c r="O177" s="128" t="s"/>
      <c r="P177" s="127" t="s"/>
    </row>
    <row r="178" spans="1:16">
      <c r="A178" s="122" t="s"/>
      <c r="B178" s="122" t="s"/>
      <c r="C178" s="123" t="s"/>
      <c r="D178" s="124" t="s"/>
      <c r="E178" s="125" t="s"/>
      <c r="F178" s="126" t="s"/>
      <c r="G178" s="127" t="s"/>
      <c r="H178" s="127" t="s"/>
      <c r="I178" s="127" t="s"/>
      <c r="J178" s="128" t="s"/>
      <c r="K178" s="128" t="s"/>
      <c r="L178" s="128" t="s"/>
      <c r="M178" s="127" t="s"/>
      <c r="N178" s="127" t="s"/>
      <c r="O178" s="128" t="s"/>
      <c r="P178" s="127" t="s"/>
    </row>
    <row r="179" spans="1:16">
      <c r="A179" s="122" t="s"/>
      <c r="B179" s="122" t="s"/>
      <c r="C179" s="123" t="s"/>
      <c r="D179" s="124" t="s"/>
      <c r="E179" s="125" t="s"/>
      <c r="F179" s="126" t="s"/>
      <c r="G179" s="127" t="s"/>
      <c r="H179" s="127" t="s"/>
      <c r="I179" s="127" t="s"/>
      <c r="J179" s="128" t="s"/>
      <c r="K179" s="128" t="s"/>
      <c r="L179" s="128" t="s"/>
      <c r="M179" s="127" t="s"/>
      <c r="N179" s="127" t="s"/>
      <c r="O179" s="128" t="s"/>
      <c r="P179" s="127" t="s"/>
    </row>
    <row r="180" spans="1:16">
      <c r="A180" s="122" t="s"/>
      <c r="B180" s="122" t="s"/>
      <c r="C180" s="123" t="s"/>
      <c r="D180" s="124" t="s"/>
      <c r="E180" s="125" t="s"/>
      <c r="F180" s="126" t="s"/>
      <c r="G180" s="127" t="s"/>
      <c r="H180" s="127" t="s"/>
      <c r="I180" s="127" t="s"/>
      <c r="J180" s="128" t="s"/>
      <c r="K180" s="128" t="s"/>
      <c r="L180" s="128" t="s"/>
      <c r="M180" s="127" t="s"/>
      <c r="N180" s="127" t="s"/>
      <c r="O180" s="128" t="s"/>
      <c r="P180" s="127" t="s"/>
    </row>
    <row r="181" spans="1:16">
      <c r="A181" s="122" t="s"/>
      <c r="B181" s="122" t="s"/>
      <c r="C181" s="123" t="s"/>
      <c r="D181" s="124" t="s"/>
      <c r="E181" s="125" t="s"/>
      <c r="F181" s="126" t="s"/>
      <c r="G181" s="127" t="s"/>
      <c r="H181" s="127" t="s"/>
      <c r="I181" s="127" t="s"/>
      <c r="J181" s="128" t="s"/>
      <c r="K181" s="128" t="s"/>
      <c r="L181" s="128" t="s"/>
      <c r="M181" s="127" t="s"/>
      <c r="N181" s="127" t="s"/>
      <c r="O181" s="128" t="s"/>
      <c r="P181" s="127" t="s"/>
    </row>
    <row r="182" spans="1:16">
      <c r="A182" s="122" t="s"/>
      <c r="B182" s="122" t="s"/>
      <c r="C182" s="123" t="s"/>
      <c r="D182" s="124" t="s"/>
      <c r="E182" s="125" t="s"/>
      <c r="F182" s="126" t="s"/>
      <c r="G182" s="127" t="s"/>
      <c r="H182" s="127" t="s"/>
      <c r="I182" s="127" t="s"/>
      <c r="J182" s="128" t="s"/>
      <c r="K182" s="128" t="s"/>
      <c r="L182" s="128" t="s"/>
      <c r="M182" s="127" t="s"/>
      <c r="N182" s="127" t="s"/>
      <c r="O182" s="128" t="s"/>
      <c r="P182" s="127" t="s"/>
    </row>
    <row r="183" spans="1:16">
      <c r="A183" s="122" t="s"/>
      <c r="B183" s="122" t="s"/>
      <c r="C183" s="123" t="s"/>
      <c r="D183" s="124" t="s"/>
      <c r="E183" s="125" t="s"/>
      <c r="F183" s="126" t="s"/>
      <c r="G183" s="127" t="s"/>
      <c r="H183" s="127" t="s"/>
      <c r="I183" s="127" t="s"/>
      <c r="J183" s="128" t="s"/>
      <c r="K183" s="128" t="s"/>
      <c r="L183" s="128" t="s"/>
      <c r="M183" s="127" t="s"/>
      <c r="N183" s="127" t="s"/>
      <c r="O183" s="128" t="s"/>
      <c r="P183" s="127" t="s"/>
    </row>
    <row r="184" spans="1:16">
      <c r="A184" s="122" t="s"/>
      <c r="B184" s="122" t="s"/>
      <c r="C184" s="123" t="s"/>
      <c r="D184" s="124" t="s"/>
      <c r="E184" s="125" t="s"/>
      <c r="F184" s="126" t="s"/>
      <c r="G184" s="127" t="s"/>
      <c r="H184" s="127" t="s"/>
      <c r="I184" s="127" t="s"/>
      <c r="J184" s="128" t="s"/>
      <c r="K184" s="128" t="s"/>
      <c r="L184" s="128" t="s"/>
      <c r="M184" s="127" t="s"/>
      <c r="N184" s="127" t="s"/>
      <c r="O184" s="128" t="s"/>
      <c r="P184" s="127" t="s"/>
    </row>
    <row r="185" spans="1:16">
      <c r="A185" s="122" t="s"/>
      <c r="B185" s="122" t="s"/>
      <c r="C185" s="123" t="s"/>
      <c r="D185" s="124" t="s"/>
      <c r="E185" s="125" t="s"/>
      <c r="F185" s="126" t="s"/>
      <c r="G185" s="127" t="s"/>
      <c r="H185" s="127" t="s"/>
      <c r="I185" s="127" t="s"/>
      <c r="J185" s="128" t="s"/>
      <c r="K185" s="128" t="s"/>
      <c r="L185" s="128" t="s"/>
      <c r="M185" s="127" t="s"/>
      <c r="N185" s="127" t="s"/>
      <c r="O185" s="128" t="s"/>
      <c r="P185" s="127" t="s"/>
    </row>
    <row r="186" spans="1:16">
      <c r="A186" s="122" t="s"/>
      <c r="B186" s="122" t="s"/>
      <c r="C186" s="123" t="s"/>
      <c r="D186" s="124" t="s"/>
      <c r="E186" s="125" t="s"/>
      <c r="F186" s="126" t="s"/>
      <c r="G186" s="127" t="s"/>
      <c r="H186" s="127" t="s"/>
      <c r="I186" s="127" t="s"/>
      <c r="J186" s="128" t="s"/>
      <c r="K186" s="128" t="s"/>
      <c r="L186" s="128" t="s"/>
      <c r="M186" s="127" t="s"/>
      <c r="N186" s="127" t="s"/>
      <c r="O186" s="128" t="s"/>
      <c r="P186" s="127" t="s"/>
    </row>
    <row r="187" spans="1:16">
      <c r="A187" s="122" t="s"/>
      <c r="B187" s="122" t="s"/>
      <c r="C187" s="123" t="s"/>
      <c r="D187" s="124" t="s"/>
      <c r="E187" s="125" t="s"/>
      <c r="F187" s="126" t="s"/>
      <c r="G187" s="127" t="s"/>
      <c r="H187" s="127" t="s"/>
      <c r="I187" s="127" t="s"/>
      <c r="J187" s="128" t="s"/>
      <c r="K187" s="128" t="s"/>
      <c r="L187" s="128" t="s"/>
      <c r="M187" s="127" t="s"/>
      <c r="N187" s="127" t="s"/>
      <c r="O187" s="128" t="s"/>
      <c r="P187" s="127" t="s"/>
    </row>
    <row r="188" spans="1:16">
      <c r="A188" s="122" t="s"/>
      <c r="B188" s="122" t="s"/>
      <c r="C188" s="123" t="s"/>
      <c r="D188" s="124" t="s"/>
      <c r="E188" s="125" t="s"/>
      <c r="F188" s="126" t="s"/>
      <c r="G188" s="127" t="s"/>
      <c r="H188" s="127" t="s"/>
      <c r="I188" s="127" t="s"/>
      <c r="J188" s="128" t="s"/>
      <c r="K188" s="128" t="s"/>
      <c r="L188" s="128" t="s"/>
      <c r="M188" s="127" t="s"/>
      <c r="N188" s="127" t="s"/>
      <c r="O188" s="128" t="s"/>
      <c r="P188" s="127" t="s"/>
    </row>
    <row r="189" spans="1:16">
      <c r="A189" s="122" t="s"/>
      <c r="B189" s="122" t="s"/>
      <c r="C189" s="123" t="s"/>
      <c r="D189" s="124" t="s"/>
      <c r="E189" s="125" t="s"/>
      <c r="F189" s="126" t="s"/>
      <c r="G189" s="127" t="s"/>
      <c r="H189" s="127" t="s"/>
      <c r="I189" s="127" t="s"/>
      <c r="J189" s="128" t="s"/>
      <c r="K189" s="128" t="s"/>
      <c r="L189" s="128" t="s"/>
      <c r="M189" s="127" t="s"/>
      <c r="N189" s="127" t="s"/>
      <c r="O189" s="128" t="s"/>
      <c r="P189" s="127" t="s"/>
    </row>
    <row r="190" spans="1:16">
      <c r="A190" s="122" t="s"/>
      <c r="B190" s="122" t="s"/>
      <c r="C190" s="123" t="s"/>
      <c r="D190" s="124" t="s"/>
      <c r="E190" s="125" t="s"/>
      <c r="F190" s="126" t="s"/>
      <c r="G190" s="127" t="s"/>
      <c r="H190" s="127" t="s"/>
      <c r="I190" s="127" t="s"/>
      <c r="J190" s="128" t="s"/>
      <c r="K190" s="128" t="s"/>
      <c r="L190" s="128" t="s"/>
      <c r="M190" s="127" t="s"/>
      <c r="N190" s="127" t="s"/>
      <c r="O190" s="128" t="s"/>
      <c r="P190" s="127" t="s"/>
    </row>
    <row r="191" spans="1:16">
      <c r="A191" s="122" t="s"/>
      <c r="B191" s="122" t="s"/>
      <c r="C191" s="123" t="s"/>
      <c r="D191" s="124" t="s"/>
      <c r="E191" s="125" t="s"/>
      <c r="F191" s="126" t="s"/>
      <c r="G191" s="127" t="s"/>
      <c r="H191" s="127" t="s"/>
      <c r="I191" s="127" t="s"/>
      <c r="J191" s="128" t="s"/>
      <c r="K191" s="128" t="s"/>
      <c r="L191" s="128" t="s"/>
      <c r="M191" s="127" t="s"/>
      <c r="N191" s="127" t="s"/>
      <c r="O191" s="128" t="s"/>
      <c r="P191" s="127" t="s"/>
    </row>
    <row r="192" spans="1:16">
      <c r="A192" s="122" t="s"/>
      <c r="B192" s="122" t="s"/>
      <c r="C192" s="123" t="s"/>
      <c r="D192" s="124" t="s"/>
      <c r="E192" s="125" t="s"/>
      <c r="F192" s="126" t="s"/>
      <c r="G192" s="127" t="s"/>
      <c r="H192" s="127" t="s"/>
      <c r="I192" s="127" t="s"/>
      <c r="J192" s="128" t="s"/>
      <c r="K192" s="128" t="s"/>
      <c r="L192" s="128" t="s"/>
      <c r="M192" s="127" t="s"/>
      <c r="N192" s="127" t="s"/>
      <c r="O192" s="128" t="s"/>
      <c r="P192" s="127" t="s"/>
    </row>
    <row r="193" spans="1:16">
      <c r="A193" s="122" t="s"/>
      <c r="B193" s="122" t="s"/>
      <c r="C193" s="123" t="s"/>
      <c r="D193" s="124" t="s"/>
      <c r="E193" s="125" t="s"/>
      <c r="F193" s="126" t="s"/>
      <c r="G193" s="127" t="s"/>
      <c r="H193" s="127" t="s"/>
      <c r="I193" s="127" t="s"/>
      <c r="J193" s="128" t="s"/>
      <c r="K193" s="128" t="s"/>
      <c r="L193" s="128" t="s"/>
      <c r="M193" s="127" t="s"/>
      <c r="N193" s="127" t="s"/>
      <c r="O193" s="128" t="s"/>
      <c r="P193" s="127" t="s"/>
    </row>
    <row r="194" spans="1:16">
      <c r="A194" s="122" t="s"/>
      <c r="B194" s="122" t="s"/>
      <c r="C194" s="123" t="s"/>
      <c r="D194" s="124" t="s"/>
      <c r="E194" s="125" t="s"/>
      <c r="F194" s="126" t="s"/>
      <c r="G194" s="127" t="s"/>
      <c r="H194" s="127" t="s"/>
      <c r="I194" s="127" t="s"/>
      <c r="J194" s="128" t="s"/>
      <c r="K194" s="128" t="s"/>
      <c r="L194" s="128" t="s"/>
      <c r="M194" s="127" t="s"/>
      <c r="N194" s="127" t="s"/>
      <c r="O194" s="128" t="s"/>
      <c r="P194" s="127" t="s"/>
    </row>
    <row r="195" spans="1:16">
      <c r="A195" s="122" t="s"/>
      <c r="B195" s="122" t="s"/>
      <c r="C195" s="123" t="s"/>
      <c r="D195" s="124" t="s"/>
      <c r="E195" s="125" t="s"/>
      <c r="F195" s="126" t="s"/>
      <c r="G195" s="127" t="s"/>
      <c r="H195" s="127" t="s"/>
      <c r="I195" s="127" t="s"/>
      <c r="J195" s="128" t="s"/>
      <c r="K195" s="128" t="s"/>
      <c r="L195" s="128" t="s"/>
      <c r="M195" s="127" t="s"/>
      <c r="N195" s="127" t="s"/>
      <c r="O195" s="128" t="s"/>
      <c r="P195" s="127" t="s"/>
    </row>
    <row r="196" spans="1:16">
      <c r="A196" s="122" t="s"/>
      <c r="B196" s="122" t="s"/>
      <c r="C196" s="123" t="s"/>
      <c r="D196" s="124" t="s"/>
      <c r="E196" s="125" t="s"/>
      <c r="F196" s="126" t="s"/>
      <c r="G196" s="127" t="s"/>
      <c r="H196" s="127" t="s"/>
      <c r="I196" s="127" t="s"/>
      <c r="J196" s="128" t="s"/>
      <c r="K196" s="128" t="s"/>
      <c r="L196" s="128" t="s"/>
      <c r="M196" s="127" t="s"/>
      <c r="N196" s="127" t="s"/>
      <c r="O196" s="128" t="s"/>
      <c r="P196" s="127" t="s"/>
    </row>
    <row r="197" spans="1:16">
      <c r="A197" s="122" t="s"/>
      <c r="B197" s="122" t="s"/>
      <c r="C197" s="123" t="s"/>
      <c r="D197" s="124" t="s"/>
      <c r="E197" s="125" t="s"/>
      <c r="F197" s="126" t="s"/>
      <c r="G197" s="127" t="s"/>
      <c r="H197" s="127" t="s"/>
      <c r="I197" s="127" t="s"/>
      <c r="J197" s="128" t="s"/>
      <c r="K197" s="128" t="s"/>
      <c r="L197" s="128" t="s"/>
      <c r="M197" s="127" t="s"/>
      <c r="N197" s="127" t="s"/>
      <c r="O197" s="128" t="s"/>
      <c r="P197" s="127" t="s"/>
    </row>
    <row r="198" spans="1:16">
      <c r="A198" s="122" t="s"/>
      <c r="B198" s="122" t="s"/>
      <c r="C198" s="123" t="s"/>
      <c r="D198" s="124" t="s"/>
      <c r="E198" s="125" t="s"/>
      <c r="F198" s="126" t="s"/>
      <c r="G198" s="127" t="s"/>
      <c r="H198" s="127" t="s"/>
      <c r="I198" s="127" t="s"/>
      <c r="J198" s="128" t="s"/>
      <c r="K198" s="128" t="s"/>
      <c r="L198" s="128" t="s"/>
      <c r="M198" s="127" t="s"/>
      <c r="N198" s="127" t="s"/>
      <c r="O198" s="128" t="s"/>
      <c r="P198" s="127" t="s"/>
    </row>
    <row r="199" spans="1:16">
      <c r="A199" s="122" t="s"/>
      <c r="B199" s="122" t="s"/>
      <c r="C199" s="123" t="s"/>
      <c r="D199" s="124" t="s"/>
      <c r="E199" s="125" t="s"/>
      <c r="F199" s="126" t="s"/>
      <c r="G199" s="127" t="s"/>
      <c r="H199" s="127" t="s"/>
      <c r="I199" s="127" t="s"/>
      <c r="J199" s="128" t="s"/>
      <c r="K199" s="128" t="s"/>
      <c r="L199" s="128" t="s"/>
      <c r="M199" s="127" t="s"/>
      <c r="N199" s="127" t="s"/>
      <c r="O199" s="128" t="s"/>
      <c r="P199" s="127" t="s"/>
    </row>
    <row r="200" spans="1:16">
      <c r="A200" s="122" t="s"/>
      <c r="B200" s="122" t="s"/>
      <c r="C200" s="123" t="s"/>
      <c r="D200" s="124" t="s"/>
      <c r="E200" s="125" t="s"/>
      <c r="F200" s="126" t="s"/>
      <c r="G200" s="127" t="s"/>
      <c r="H200" s="127" t="s"/>
      <c r="I200" s="127" t="s"/>
      <c r="J200" s="128" t="s"/>
      <c r="K200" s="128" t="s"/>
      <c r="L200" s="128" t="s"/>
      <c r="M200" s="127" t="s"/>
      <c r="N200" s="127" t="s"/>
      <c r="O200" s="128" t="s"/>
      <c r="P200" s="127" t="s"/>
    </row>
    <row r="201" spans="1:16">
      <c r="A201" s="122" t="s"/>
      <c r="B201" s="122" t="s"/>
      <c r="C201" s="123" t="s"/>
      <c r="D201" s="124" t="s"/>
      <c r="E201" s="125" t="s"/>
      <c r="F201" s="126" t="s"/>
      <c r="G201" s="127" t="s"/>
      <c r="H201" s="127" t="s"/>
      <c r="I201" s="127" t="s"/>
      <c r="J201" s="128" t="s"/>
      <c r="K201" s="128" t="s"/>
      <c r="L201" s="128" t="s"/>
      <c r="M201" s="127" t="s"/>
      <c r="N201" s="127" t="s"/>
      <c r="O201" s="128" t="s"/>
      <c r="P201" s="127" t="s"/>
    </row>
    <row r="202" spans="1:16">
      <c r="A202" s="122" t="s"/>
      <c r="B202" s="122" t="s"/>
      <c r="C202" s="123" t="s"/>
      <c r="D202" s="124" t="s"/>
      <c r="E202" s="125" t="s"/>
      <c r="F202" s="126" t="s"/>
      <c r="G202" s="127" t="s"/>
      <c r="H202" s="127" t="s"/>
      <c r="I202" s="127" t="s"/>
      <c r="J202" s="128" t="s"/>
      <c r="K202" s="128" t="s"/>
      <c r="L202" s="128" t="s"/>
      <c r="M202" s="127" t="s"/>
      <c r="N202" s="127" t="s"/>
      <c r="O202" s="128" t="s"/>
      <c r="P202" s="127" t="s"/>
    </row>
    <row r="203" spans="1:16">
      <c r="A203" s="122" t="s"/>
      <c r="B203" s="122" t="s"/>
      <c r="C203" s="123" t="s"/>
      <c r="D203" s="124" t="s"/>
      <c r="E203" s="125" t="s"/>
      <c r="F203" s="126" t="s"/>
      <c r="G203" s="127" t="s"/>
      <c r="H203" s="127" t="s"/>
      <c r="I203" s="127" t="s"/>
      <c r="J203" s="128" t="s"/>
      <c r="K203" s="128" t="s"/>
      <c r="L203" s="128" t="s"/>
      <c r="M203" s="127" t="s"/>
      <c r="N203" s="127" t="s"/>
      <c r="O203" s="128" t="s"/>
      <c r="P203" s="127" t="s"/>
    </row>
    <row r="204" spans="1:16">
      <c r="A204" s="122" t="s"/>
      <c r="B204" s="122" t="s"/>
      <c r="C204" s="123" t="s"/>
      <c r="D204" s="124" t="s"/>
      <c r="E204" s="125" t="s"/>
      <c r="F204" s="126" t="s"/>
      <c r="G204" s="127" t="s"/>
      <c r="H204" s="127" t="s"/>
      <c r="I204" s="127" t="s"/>
      <c r="J204" s="128" t="s"/>
      <c r="K204" s="128" t="s"/>
      <c r="L204" s="128" t="s"/>
      <c r="M204" s="127" t="s"/>
      <c r="N204" s="127" t="s"/>
      <c r="O204" s="128" t="s"/>
      <c r="P204" s="127" t="s"/>
    </row>
    <row r="205" spans="1:16">
      <c r="A205" s="122" t="s"/>
      <c r="B205" s="122" t="s"/>
      <c r="C205" s="123" t="s"/>
      <c r="D205" s="124" t="s"/>
      <c r="E205" s="125" t="s"/>
      <c r="F205" s="126" t="s"/>
      <c r="G205" s="127" t="s"/>
      <c r="H205" s="127" t="s"/>
      <c r="I205" s="127" t="s"/>
      <c r="J205" s="128" t="s"/>
      <c r="K205" s="128" t="s"/>
      <c r="L205" s="128" t="s"/>
      <c r="M205" s="127" t="s"/>
      <c r="N205" s="127" t="s"/>
      <c r="O205" s="128" t="s"/>
      <c r="P205" s="127" t="s"/>
    </row>
    <row r="206" spans="1:16">
      <c r="A206" s="122" t="s"/>
      <c r="B206" s="122" t="s"/>
      <c r="C206" s="123" t="s"/>
      <c r="D206" s="124" t="s"/>
      <c r="E206" s="125" t="s"/>
      <c r="F206" s="126" t="s"/>
      <c r="G206" s="127" t="s"/>
      <c r="H206" s="127" t="s"/>
      <c r="I206" s="127" t="s"/>
      <c r="J206" s="128" t="s"/>
      <c r="K206" s="128" t="s"/>
      <c r="L206" s="128" t="s"/>
      <c r="M206" s="127" t="s"/>
      <c r="N206" s="127" t="s"/>
      <c r="O206" s="128" t="s"/>
      <c r="P206" s="127" t="s"/>
    </row>
    <row r="207" spans="1:16">
      <c r="A207" s="122" t="s"/>
      <c r="B207" s="122" t="s"/>
      <c r="C207" s="123" t="s"/>
      <c r="D207" s="124" t="s"/>
      <c r="E207" s="125" t="s"/>
      <c r="F207" s="126" t="s"/>
      <c r="G207" s="127" t="s"/>
      <c r="H207" s="127" t="s"/>
      <c r="I207" s="127" t="s"/>
      <c r="J207" s="128" t="s"/>
      <c r="K207" s="128" t="s"/>
      <c r="L207" s="128" t="s"/>
      <c r="M207" s="127" t="s"/>
      <c r="N207" s="127" t="s"/>
      <c r="O207" s="128" t="s"/>
      <c r="P207" s="127" t="s"/>
    </row>
    <row r="208" spans="1:16">
      <c r="A208" s="122" t="s"/>
      <c r="B208" s="122" t="s"/>
      <c r="C208" s="123" t="s"/>
      <c r="D208" s="124" t="s"/>
      <c r="E208" s="125" t="s"/>
      <c r="F208" s="126" t="s"/>
      <c r="G208" s="127" t="s"/>
      <c r="H208" s="127" t="s"/>
      <c r="I208" s="127" t="s"/>
      <c r="J208" s="128" t="s"/>
      <c r="K208" s="128" t="s"/>
      <c r="L208" s="128" t="s"/>
      <c r="M208" s="127" t="s"/>
      <c r="N208" s="127" t="s"/>
      <c r="O208" s="128" t="s"/>
      <c r="P208" s="127" t="s"/>
    </row>
    <row r="209" spans="1:16">
      <c r="A209" s="122" t="s"/>
      <c r="B209" s="122" t="s"/>
      <c r="C209" s="123" t="s"/>
      <c r="D209" s="124" t="s"/>
      <c r="E209" s="125" t="s"/>
      <c r="F209" s="126" t="s"/>
      <c r="G209" s="127" t="s"/>
      <c r="H209" s="127" t="s"/>
      <c r="I209" s="127" t="s"/>
      <c r="J209" s="128" t="s"/>
      <c r="K209" s="128" t="s"/>
      <c r="L209" s="128" t="s"/>
      <c r="M209" s="127" t="s"/>
      <c r="N209" s="127" t="s"/>
      <c r="O209" s="128" t="s"/>
      <c r="P209" s="127" t="s"/>
    </row>
    <row r="210" spans="1:16">
      <c r="A210" s="122" t="s"/>
      <c r="B210" s="122" t="s"/>
      <c r="C210" s="123" t="s"/>
      <c r="D210" s="124" t="s"/>
      <c r="E210" s="125" t="s"/>
      <c r="F210" s="126" t="s"/>
      <c r="G210" s="127" t="s"/>
      <c r="H210" s="127" t="s"/>
      <c r="I210" s="127" t="s"/>
      <c r="J210" s="128" t="s"/>
      <c r="K210" s="128" t="s"/>
      <c r="L210" s="128" t="s"/>
      <c r="M210" s="127" t="s"/>
      <c r="N210" s="127" t="s"/>
      <c r="O210" s="128" t="s"/>
      <c r="P210" s="127" t="s"/>
    </row>
    <row r="211" spans="1:16">
      <c r="A211" s="122" t="s"/>
      <c r="B211" s="122" t="s"/>
      <c r="C211" s="123" t="s"/>
      <c r="D211" s="124" t="s"/>
      <c r="E211" s="125" t="s"/>
      <c r="F211" s="126" t="s"/>
      <c r="G211" s="127" t="s"/>
      <c r="H211" s="127" t="s"/>
      <c r="I211" s="127" t="s"/>
      <c r="J211" s="128" t="s"/>
      <c r="K211" s="128" t="s"/>
      <c r="L211" s="128" t="s"/>
      <c r="M211" s="127" t="s"/>
      <c r="N211" s="127" t="s"/>
      <c r="O211" s="128" t="s"/>
      <c r="P211" s="127" t="s"/>
    </row>
    <row r="212" spans="1:16">
      <c r="A212" s="122" t="s"/>
      <c r="B212" s="122" t="s"/>
      <c r="C212" s="123" t="s"/>
      <c r="D212" s="124" t="s"/>
      <c r="E212" s="125" t="s"/>
      <c r="F212" s="126" t="s"/>
      <c r="G212" s="127" t="s"/>
      <c r="H212" s="127" t="s"/>
      <c r="I212" s="127" t="s"/>
      <c r="J212" s="128" t="s"/>
      <c r="K212" s="128" t="s"/>
      <c r="L212" s="128" t="s"/>
      <c r="M212" s="127" t="s"/>
      <c r="N212" s="127" t="s"/>
      <c r="O212" s="128" t="s"/>
      <c r="P212" s="127" t="s"/>
    </row>
    <row r="213" spans="1:16">
      <c r="A213" s="122" t="s"/>
      <c r="B213" s="122" t="s"/>
      <c r="C213" s="123" t="s"/>
      <c r="D213" s="124" t="s"/>
      <c r="E213" s="125" t="s"/>
      <c r="F213" s="126" t="s"/>
      <c r="G213" s="127" t="s"/>
      <c r="H213" s="127" t="s"/>
      <c r="I213" s="127" t="s"/>
      <c r="J213" s="128" t="s"/>
      <c r="K213" s="128" t="s"/>
      <c r="L213" s="128" t="s"/>
      <c r="M213" s="127" t="s"/>
      <c r="N213" s="127" t="s"/>
      <c r="O213" s="128" t="s"/>
      <c r="P213" s="127" t="s"/>
    </row>
    <row r="214" spans="1:16">
      <c r="A214" s="122" t="s"/>
      <c r="B214" s="122" t="s"/>
      <c r="C214" s="123" t="s"/>
      <c r="D214" s="124" t="s"/>
      <c r="E214" s="125" t="s"/>
      <c r="F214" s="126" t="s"/>
      <c r="G214" s="127" t="s"/>
      <c r="H214" s="127" t="s"/>
      <c r="I214" s="127" t="s"/>
      <c r="J214" s="128" t="s"/>
      <c r="K214" s="128" t="s"/>
      <c r="L214" s="128" t="s"/>
      <c r="M214" s="127" t="s"/>
      <c r="N214" s="127" t="s"/>
      <c r="O214" s="128" t="s"/>
      <c r="P214" s="127" t="s"/>
    </row>
    <row r="215" spans="1:16">
      <c r="A215" s="122" t="s"/>
      <c r="B215" s="122" t="s"/>
      <c r="C215" s="123" t="s"/>
      <c r="D215" s="124" t="s"/>
      <c r="E215" s="125" t="s"/>
      <c r="F215" s="126" t="s"/>
      <c r="G215" s="127" t="s"/>
      <c r="H215" s="127" t="s"/>
      <c r="I215" s="127" t="s"/>
      <c r="J215" s="128" t="s"/>
      <c r="K215" s="128" t="s"/>
      <c r="L215" s="128" t="s"/>
      <c r="M215" s="127" t="s"/>
      <c r="N215" s="127" t="s"/>
      <c r="O215" s="128" t="s"/>
      <c r="P215" s="127" t="s"/>
    </row>
    <row r="216" spans="1:16">
      <c r="A216" s="122" t="s"/>
      <c r="B216" s="122" t="s"/>
      <c r="C216" s="123" t="s"/>
      <c r="D216" s="124" t="s"/>
      <c r="E216" s="125" t="s"/>
      <c r="F216" s="126" t="s"/>
      <c r="G216" s="127" t="s"/>
      <c r="H216" s="127" t="s"/>
      <c r="I216" s="127" t="s"/>
      <c r="J216" s="128" t="s"/>
      <c r="K216" s="128" t="s"/>
      <c r="L216" s="128" t="s"/>
      <c r="M216" s="127" t="s"/>
      <c r="N216" s="127" t="s"/>
      <c r="O216" s="128" t="s"/>
      <c r="P216" s="127" t="s"/>
    </row>
    <row r="217" spans="1:16">
      <c r="A217" s="122" t="s"/>
      <c r="B217" s="122" t="s"/>
      <c r="C217" s="123" t="s"/>
      <c r="D217" s="124" t="s"/>
      <c r="E217" s="125" t="s"/>
      <c r="F217" s="126" t="s"/>
      <c r="G217" s="127" t="s"/>
      <c r="H217" s="127" t="s"/>
      <c r="I217" s="127" t="s"/>
      <c r="J217" s="128" t="s"/>
      <c r="K217" s="128" t="s"/>
      <c r="L217" s="128" t="s"/>
      <c r="M217" s="127" t="s"/>
      <c r="N217" s="127" t="s"/>
      <c r="O217" s="128" t="s"/>
      <c r="P217" s="127" t="s"/>
    </row>
    <row r="218" spans="1:16">
      <c r="A218" s="122" t="s"/>
      <c r="B218" s="122" t="s"/>
      <c r="C218" s="123" t="s"/>
      <c r="D218" s="124" t="s"/>
      <c r="E218" s="125" t="s"/>
      <c r="F218" s="126" t="s"/>
      <c r="G218" s="127" t="s"/>
      <c r="H218" s="127" t="s"/>
      <c r="I218" s="127" t="s"/>
      <c r="J218" s="128" t="s"/>
      <c r="K218" s="128" t="s"/>
      <c r="L218" s="128" t="s"/>
      <c r="M218" s="127" t="s"/>
      <c r="N218" s="127" t="s"/>
      <c r="O218" s="128" t="s"/>
      <c r="P218" s="127" t="s"/>
    </row>
    <row r="219" spans="1:16">
      <c r="A219" s="122" t="s"/>
      <c r="B219" s="122" t="s"/>
      <c r="C219" s="123" t="s"/>
      <c r="D219" s="124" t="s"/>
      <c r="E219" s="125" t="s"/>
      <c r="F219" s="126" t="s"/>
      <c r="G219" s="127" t="s"/>
      <c r="H219" s="127" t="s"/>
      <c r="I219" s="127" t="s"/>
      <c r="J219" s="128" t="s"/>
      <c r="K219" s="128" t="s"/>
      <c r="L219" s="128" t="s"/>
      <c r="M219" s="127" t="s"/>
      <c r="N219" s="127" t="s"/>
      <c r="O219" s="128" t="s"/>
      <c r="P219" s="127" t="s"/>
    </row>
    <row r="220" spans="1:16">
      <c r="A220" s="122" t="s"/>
      <c r="B220" s="122" t="s"/>
      <c r="C220" s="123" t="s"/>
      <c r="D220" s="124" t="s"/>
      <c r="E220" s="125" t="s"/>
      <c r="F220" s="126" t="s"/>
      <c r="G220" s="127" t="s"/>
      <c r="H220" s="127" t="s"/>
      <c r="I220" s="127" t="s"/>
      <c r="J220" s="128" t="s"/>
      <c r="K220" s="128" t="s"/>
      <c r="L220" s="128" t="s"/>
      <c r="M220" s="127" t="s"/>
      <c r="N220" s="127" t="s"/>
      <c r="O220" s="128" t="s"/>
      <c r="P220" s="127" t="s"/>
    </row>
    <row r="221" spans="1:16">
      <c r="A221" s="122" t="s"/>
      <c r="B221" s="122" t="s"/>
      <c r="C221" s="123" t="s"/>
      <c r="D221" s="124" t="s"/>
      <c r="E221" s="125" t="s"/>
      <c r="F221" s="126" t="s"/>
      <c r="G221" s="127" t="s"/>
      <c r="H221" s="127" t="s"/>
      <c r="I221" s="127" t="s"/>
      <c r="J221" s="128" t="s"/>
      <c r="K221" s="128" t="s"/>
      <c r="L221" s="128" t="s"/>
      <c r="M221" s="127" t="s"/>
      <c r="N221" s="127" t="s"/>
      <c r="O221" s="128" t="s"/>
      <c r="P221" s="127" t="s"/>
    </row>
    <row r="222" spans="1:16">
      <c r="A222" s="122" t="s"/>
      <c r="B222" s="122" t="s"/>
      <c r="C222" s="123" t="s"/>
      <c r="D222" s="124" t="s"/>
      <c r="E222" s="125" t="s"/>
      <c r="F222" s="126" t="s"/>
      <c r="G222" s="127" t="s"/>
      <c r="H222" s="127" t="s"/>
      <c r="I222" s="127" t="s"/>
      <c r="J222" s="128" t="s"/>
      <c r="K222" s="128" t="s"/>
      <c r="L222" s="128" t="s"/>
      <c r="M222" s="127" t="s"/>
      <c r="N222" s="127" t="s"/>
      <c r="O222" s="128" t="s"/>
      <c r="P222" s="127" t="s"/>
    </row>
    <row r="223" spans="1:16">
      <c r="A223" s="122" t="s"/>
      <c r="B223" s="122" t="s"/>
      <c r="C223" s="123" t="s"/>
      <c r="D223" s="124" t="s"/>
      <c r="E223" s="125" t="s"/>
      <c r="F223" s="126" t="s"/>
      <c r="G223" s="127" t="s"/>
      <c r="H223" s="127" t="s"/>
      <c r="I223" s="127" t="s"/>
      <c r="J223" s="128" t="s"/>
      <c r="K223" s="128" t="s"/>
      <c r="L223" s="128" t="s"/>
      <c r="M223" s="127" t="s"/>
      <c r="N223" s="127" t="s"/>
      <c r="O223" s="128" t="s"/>
      <c r="P223" s="127" t="s"/>
    </row>
    <row r="224" spans="1:16">
      <c r="A224" s="122" t="s"/>
      <c r="B224" s="122" t="s"/>
      <c r="C224" s="123" t="s"/>
      <c r="D224" s="124" t="s"/>
      <c r="E224" s="125" t="s"/>
      <c r="F224" s="126" t="s"/>
      <c r="G224" s="127" t="s"/>
      <c r="H224" s="127" t="s"/>
      <c r="I224" s="127" t="s"/>
      <c r="J224" s="128" t="s"/>
      <c r="K224" s="128" t="s"/>
      <c r="L224" s="128" t="s"/>
      <c r="M224" s="127" t="s"/>
      <c r="N224" s="127" t="s"/>
      <c r="O224" s="128" t="s"/>
      <c r="P224" s="127" t="s"/>
    </row>
    <row r="225" spans="1:16">
      <c r="A225" s="122" t="s"/>
      <c r="B225" s="122" t="s"/>
      <c r="C225" s="123" t="s"/>
      <c r="D225" s="124" t="s"/>
      <c r="E225" s="125" t="s"/>
      <c r="F225" s="126" t="s"/>
      <c r="G225" s="127" t="s"/>
      <c r="H225" s="127" t="s"/>
      <c r="I225" s="127" t="s"/>
      <c r="J225" s="128" t="s"/>
      <c r="K225" s="128" t="s"/>
      <c r="L225" s="128" t="s"/>
      <c r="M225" s="127" t="s"/>
      <c r="N225" s="127" t="s"/>
      <c r="O225" s="128" t="s"/>
      <c r="P225" s="127" t="s"/>
    </row>
    <row r="226" spans="1:16">
      <c r="A226" s="122" t="s"/>
      <c r="B226" s="122" t="s"/>
      <c r="C226" s="123" t="s"/>
      <c r="D226" s="124" t="s"/>
      <c r="E226" s="125" t="s"/>
      <c r="F226" s="126" t="s"/>
      <c r="G226" s="127" t="s"/>
      <c r="H226" s="127" t="s"/>
      <c r="I226" s="127" t="s"/>
      <c r="J226" s="128" t="s"/>
      <c r="K226" s="128" t="s"/>
      <c r="L226" s="128" t="s"/>
      <c r="M226" s="127" t="s"/>
      <c r="N226" s="127" t="s"/>
      <c r="O226" s="128" t="s"/>
      <c r="P226" s="127" t="s"/>
    </row>
    <row r="227" spans="1:16">
      <c r="A227" s="122" t="s"/>
      <c r="B227" s="122" t="s"/>
      <c r="C227" s="123" t="s"/>
      <c r="D227" s="124" t="s"/>
      <c r="E227" s="125" t="s"/>
      <c r="F227" s="126" t="s"/>
      <c r="G227" s="127" t="s"/>
      <c r="H227" s="127" t="s"/>
      <c r="I227" s="127" t="s"/>
      <c r="J227" s="128" t="s"/>
      <c r="K227" s="128" t="s"/>
      <c r="L227" s="128" t="s"/>
      <c r="M227" s="127" t="s"/>
      <c r="N227" s="127" t="s"/>
      <c r="O227" s="128" t="s"/>
      <c r="P227" s="127" t="s"/>
    </row>
    <row r="228" spans="1:16">
      <c r="A228" s="122" t="s"/>
      <c r="B228" s="122" t="s"/>
      <c r="C228" s="123" t="s"/>
      <c r="D228" s="124" t="s"/>
      <c r="E228" s="125" t="s"/>
      <c r="F228" s="126" t="s"/>
      <c r="G228" s="127" t="s"/>
      <c r="H228" s="127" t="s"/>
      <c r="I228" s="127" t="s"/>
      <c r="J228" s="128" t="s"/>
      <c r="K228" s="128" t="s"/>
      <c r="L228" s="128" t="s"/>
      <c r="M228" s="127" t="s"/>
      <c r="N228" s="127" t="s"/>
      <c r="O228" s="128" t="s"/>
      <c r="P228" s="127" t="s"/>
    </row>
    <row r="229" spans="1:16">
      <c r="A229" s="122" t="s"/>
      <c r="B229" s="122" t="s"/>
      <c r="C229" s="123" t="s"/>
      <c r="D229" s="124" t="s"/>
      <c r="E229" s="125" t="s"/>
      <c r="F229" s="126" t="s"/>
      <c r="G229" s="127" t="s"/>
      <c r="H229" s="127" t="s"/>
      <c r="I229" s="127" t="s"/>
      <c r="J229" s="128" t="s"/>
      <c r="K229" s="128" t="s"/>
      <c r="L229" s="128" t="s"/>
      <c r="M229" s="127" t="s"/>
      <c r="N229" s="127" t="s"/>
      <c r="O229" s="128" t="s"/>
      <c r="P229" s="127" t="s"/>
    </row>
    <row r="230" spans="1:16">
      <c r="A230" s="122" t="s"/>
      <c r="B230" s="122" t="s"/>
      <c r="C230" s="123" t="s"/>
      <c r="D230" s="124" t="s"/>
      <c r="E230" s="125" t="s"/>
      <c r="F230" s="126" t="s"/>
      <c r="G230" s="127" t="s"/>
      <c r="H230" s="127" t="s"/>
      <c r="I230" s="127" t="s"/>
      <c r="J230" s="128" t="s"/>
      <c r="K230" s="128" t="s"/>
      <c r="L230" s="128" t="s"/>
      <c r="M230" s="127" t="s"/>
      <c r="N230" s="127" t="s"/>
      <c r="O230" s="128" t="s"/>
      <c r="P230" s="127" t="s"/>
    </row>
    <row r="231" spans="1:16">
      <c r="A231" s="122" t="s"/>
      <c r="B231" s="122" t="s"/>
      <c r="C231" s="123" t="s"/>
      <c r="D231" s="124" t="s"/>
      <c r="E231" s="125" t="s"/>
      <c r="F231" s="126" t="s"/>
      <c r="G231" s="127" t="s"/>
      <c r="H231" s="127" t="s"/>
      <c r="I231" s="127" t="s"/>
      <c r="J231" s="128" t="s"/>
      <c r="K231" s="128" t="s"/>
      <c r="L231" s="128" t="s"/>
      <c r="M231" s="127" t="s"/>
      <c r="N231" s="127" t="s"/>
      <c r="O231" s="128" t="s"/>
      <c r="P231" s="127" t="s"/>
    </row>
    <row r="232" spans="1:16">
      <c r="A232" s="122" t="s"/>
      <c r="B232" s="122" t="s"/>
      <c r="C232" s="123" t="s"/>
      <c r="D232" s="124" t="s"/>
      <c r="E232" s="125" t="s"/>
      <c r="F232" s="126" t="s"/>
      <c r="G232" s="127" t="s"/>
      <c r="H232" s="127" t="s"/>
      <c r="I232" s="127" t="s"/>
      <c r="J232" s="128" t="s"/>
      <c r="K232" s="128" t="s"/>
      <c r="L232" s="128" t="s"/>
      <c r="M232" s="127" t="s"/>
      <c r="N232" s="127" t="s"/>
      <c r="O232" s="128" t="s"/>
      <c r="P232" s="127" t="s"/>
    </row>
    <row r="233" spans="1:16">
      <c r="A233" s="122" t="s"/>
      <c r="B233" s="122" t="s"/>
      <c r="C233" s="123" t="s"/>
      <c r="D233" s="124" t="s"/>
      <c r="E233" s="125" t="s"/>
      <c r="F233" s="126" t="s"/>
      <c r="G233" s="127" t="s"/>
      <c r="H233" s="127" t="s"/>
      <c r="I233" s="127" t="s"/>
      <c r="J233" s="128" t="s"/>
      <c r="K233" s="128" t="s"/>
      <c r="L233" s="128" t="s"/>
      <c r="M233" s="127" t="s"/>
      <c r="N233" s="127" t="s"/>
      <c r="O233" s="128" t="s"/>
      <c r="P233" s="127" t="s"/>
    </row>
    <row r="234" spans="1:16">
      <c r="A234" s="122" t="s"/>
      <c r="B234" s="122" t="s"/>
      <c r="C234" s="123" t="s"/>
      <c r="D234" s="124" t="s"/>
      <c r="E234" s="125" t="s"/>
      <c r="F234" s="126" t="s"/>
      <c r="G234" s="127" t="s"/>
      <c r="H234" s="127" t="s"/>
      <c r="I234" s="127" t="s"/>
      <c r="J234" s="128" t="s"/>
      <c r="K234" s="128" t="s"/>
      <c r="L234" s="128" t="s"/>
      <c r="M234" s="127" t="s"/>
      <c r="N234" s="127" t="s"/>
      <c r="O234" s="128" t="s"/>
      <c r="P234" s="127" t="s"/>
    </row>
    <row r="235" spans="1:16">
      <c r="A235" s="122" t="s"/>
      <c r="B235" s="122" t="s"/>
      <c r="C235" s="123" t="s"/>
      <c r="D235" s="124" t="s"/>
      <c r="E235" s="125" t="s"/>
      <c r="F235" s="126" t="s"/>
      <c r="G235" s="127" t="s"/>
      <c r="H235" s="127" t="s"/>
      <c r="I235" s="127" t="s"/>
      <c r="J235" s="128" t="s"/>
      <c r="K235" s="128" t="s"/>
      <c r="L235" s="128" t="s"/>
      <c r="M235" s="127" t="s"/>
      <c r="N235" s="127" t="s"/>
      <c r="O235" s="128" t="s"/>
      <c r="P235" s="127" t="s"/>
    </row>
    <row r="236" spans="1:16">
      <c r="A236" s="122" t="s"/>
      <c r="B236" s="122" t="s"/>
      <c r="C236" s="123" t="s"/>
      <c r="D236" s="124" t="s"/>
      <c r="E236" s="125" t="s"/>
      <c r="F236" s="126" t="s"/>
      <c r="G236" s="127" t="s"/>
      <c r="H236" s="127" t="s"/>
      <c r="I236" s="127" t="s"/>
      <c r="J236" s="128" t="s"/>
      <c r="K236" s="128" t="s"/>
      <c r="L236" s="128" t="s"/>
      <c r="M236" s="127" t="s"/>
      <c r="N236" s="127" t="s"/>
      <c r="O236" s="128" t="s"/>
      <c r="P236" s="127" t="s"/>
    </row>
    <row r="237" spans="1:16">
      <c r="A237" s="122" t="s"/>
      <c r="B237" s="122" t="s"/>
      <c r="C237" s="123" t="s"/>
      <c r="D237" s="124" t="s"/>
      <c r="E237" s="125" t="s"/>
      <c r="F237" s="126" t="s"/>
      <c r="G237" s="127" t="s"/>
      <c r="H237" s="127" t="s"/>
      <c r="I237" s="127" t="s"/>
      <c r="J237" s="128" t="s"/>
      <c r="K237" s="128" t="s"/>
      <c r="L237" s="128" t="s"/>
      <c r="M237" s="127" t="s"/>
      <c r="N237" s="127" t="s"/>
      <c r="O237" s="128" t="s"/>
      <c r="P237" s="127" t="s"/>
    </row>
    <row r="238" spans="1:16">
      <c r="A238" s="122" t="s"/>
      <c r="B238" s="122" t="s"/>
      <c r="C238" s="123" t="s"/>
      <c r="D238" s="124" t="s"/>
      <c r="E238" s="125" t="s"/>
      <c r="F238" s="126" t="s"/>
      <c r="G238" s="127" t="s"/>
      <c r="H238" s="127" t="s"/>
      <c r="I238" s="127" t="s"/>
      <c r="J238" s="128" t="s"/>
      <c r="K238" s="128" t="s"/>
      <c r="L238" s="128" t="s"/>
      <c r="M238" s="127" t="s"/>
      <c r="N238" s="127" t="s"/>
      <c r="O238" s="128" t="s"/>
      <c r="P238" s="127" t="s"/>
    </row>
    <row r="239" spans="1:16">
      <c r="A239" s="122" t="s"/>
      <c r="B239" s="122" t="s"/>
      <c r="C239" s="123" t="s"/>
      <c r="D239" s="124" t="s"/>
      <c r="E239" s="125" t="s"/>
      <c r="F239" s="126" t="s"/>
      <c r="G239" s="127" t="s"/>
      <c r="H239" s="127" t="s"/>
      <c r="I239" s="127" t="s"/>
      <c r="J239" s="128" t="s"/>
      <c r="K239" s="128" t="s"/>
      <c r="L239" s="128" t="s"/>
      <c r="M239" s="127" t="s"/>
      <c r="N239" s="127" t="s"/>
      <c r="O239" s="128" t="s"/>
      <c r="P239" s="127" t="s"/>
    </row>
    <row r="240" spans="1:16">
      <c r="A240" s="122" t="s"/>
      <c r="B240" s="122" t="s"/>
      <c r="C240" s="123" t="s"/>
      <c r="D240" s="124" t="s"/>
      <c r="E240" s="125" t="s"/>
      <c r="F240" s="126" t="s"/>
      <c r="G240" s="127" t="s"/>
      <c r="H240" s="127" t="s"/>
      <c r="I240" s="127" t="s"/>
      <c r="J240" s="128" t="s"/>
      <c r="K240" s="128" t="s"/>
      <c r="L240" s="128" t="s"/>
      <c r="M240" s="127" t="s"/>
      <c r="N240" s="127" t="s"/>
      <c r="O240" s="128" t="s"/>
      <c r="P240" s="127" t="s"/>
    </row>
    <row r="241" spans="1:16">
      <c r="A241" s="122" t="s"/>
      <c r="B241" s="122" t="s"/>
      <c r="C241" s="123" t="s"/>
      <c r="D241" s="124" t="s"/>
      <c r="E241" s="125" t="s"/>
      <c r="F241" s="126" t="s"/>
      <c r="G241" s="127" t="s"/>
      <c r="H241" s="127" t="s"/>
      <c r="I241" s="127" t="s"/>
      <c r="J241" s="128" t="s"/>
      <c r="K241" s="128" t="s"/>
      <c r="L241" s="128" t="s"/>
      <c r="M241" s="127" t="s"/>
      <c r="N241" s="127" t="s"/>
      <c r="O241" s="128" t="s"/>
      <c r="P241" s="127" t="s"/>
    </row>
    <row r="242" spans="1:16">
      <c r="A242" s="122" t="s"/>
      <c r="B242" s="122" t="s"/>
      <c r="C242" s="123" t="s"/>
      <c r="D242" s="124" t="s"/>
      <c r="E242" s="125" t="s"/>
      <c r="F242" s="126" t="s"/>
      <c r="G242" s="127" t="s"/>
      <c r="H242" s="127" t="s"/>
      <c r="I242" s="127" t="s"/>
      <c r="J242" s="128" t="s"/>
      <c r="K242" s="128" t="s"/>
      <c r="L242" s="128" t="s"/>
      <c r="M242" s="127" t="s"/>
      <c r="N242" s="127" t="s"/>
      <c r="O242" s="128" t="s"/>
      <c r="P242" s="127" t="s"/>
    </row>
    <row r="243" spans="1:16">
      <c r="A243" s="122" t="s"/>
      <c r="B243" s="122" t="s"/>
      <c r="C243" s="123" t="s"/>
      <c r="D243" s="124" t="s"/>
      <c r="E243" s="125" t="s"/>
      <c r="F243" s="126" t="s"/>
      <c r="G243" s="127" t="s"/>
      <c r="H243" s="127" t="s"/>
      <c r="I243" s="127" t="s"/>
      <c r="J243" s="128" t="s"/>
      <c r="K243" s="128" t="s"/>
      <c r="L243" s="128" t="s"/>
      <c r="M243" s="127" t="s"/>
      <c r="N243" s="127" t="s"/>
      <c r="O243" s="128" t="s"/>
      <c r="P243" s="127" t="s"/>
    </row>
    <row r="244" spans="1:16">
      <c r="A244" s="122" t="s"/>
      <c r="B244" s="122" t="s"/>
      <c r="C244" s="123" t="s"/>
      <c r="D244" s="124" t="s"/>
      <c r="E244" s="125" t="s"/>
      <c r="F244" s="126" t="s"/>
      <c r="G244" s="127" t="s"/>
      <c r="H244" s="127" t="s"/>
      <c r="I244" s="127" t="s"/>
      <c r="J244" s="128" t="s"/>
      <c r="K244" s="128" t="s"/>
      <c r="L244" s="128" t="s"/>
      <c r="M244" s="127" t="s"/>
      <c r="N244" s="127" t="s"/>
      <c r="O244" s="128" t="s"/>
      <c r="P244" s="127" t="s"/>
    </row>
    <row r="245" spans="1:16">
      <c r="A245" s="122" t="s"/>
      <c r="B245" s="122" t="s"/>
      <c r="C245" s="123" t="s"/>
      <c r="D245" s="124" t="s"/>
      <c r="E245" s="125" t="s"/>
      <c r="F245" s="126" t="s"/>
      <c r="G245" s="127" t="s"/>
      <c r="H245" s="127" t="s"/>
      <c r="I245" s="127" t="s"/>
      <c r="J245" s="128" t="s"/>
      <c r="K245" s="128" t="s"/>
      <c r="L245" s="128" t="s"/>
      <c r="M245" s="127" t="s"/>
      <c r="N245" s="127" t="s"/>
      <c r="O245" s="128" t="s"/>
      <c r="P245" s="127" t="s"/>
    </row>
    <row r="246" spans="1:16">
      <c r="A246" s="122" t="s"/>
      <c r="B246" s="122" t="s"/>
      <c r="C246" s="123" t="s"/>
      <c r="D246" s="124" t="s"/>
      <c r="E246" s="125" t="s"/>
      <c r="F246" s="126" t="s"/>
      <c r="G246" s="127" t="s"/>
      <c r="H246" s="127" t="s"/>
      <c r="I246" s="127" t="s"/>
      <c r="J246" s="128" t="s"/>
      <c r="K246" s="128" t="s"/>
      <c r="L246" s="128" t="s"/>
      <c r="M246" s="127" t="s"/>
      <c r="N246" s="127" t="s"/>
      <c r="O246" s="128" t="s"/>
      <c r="P246" s="127" t="s"/>
    </row>
    <row r="247" spans="1:16">
      <c r="A247" s="122" t="s"/>
      <c r="B247" s="122" t="s"/>
      <c r="C247" s="123" t="s"/>
      <c r="D247" s="124" t="s"/>
      <c r="E247" s="125" t="s"/>
      <c r="F247" s="126" t="s"/>
      <c r="G247" s="127" t="s"/>
      <c r="H247" s="127" t="s"/>
      <c r="I247" s="127" t="s"/>
      <c r="J247" s="128" t="s"/>
      <c r="K247" s="128" t="s"/>
      <c r="L247" s="128" t="s"/>
      <c r="M247" s="127" t="s"/>
      <c r="N247" s="127" t="s"/>
      <c r="O247" s="128" t="s"/>
      <c r="P247" s="127" t="s"/>
    </row>
    <row r="248" spans="1:16">
      <c r="A248" s="122" t="s"/>
      <c r="B248" s="122" t="s"/>
      <c r="C248" s="123" t="s"/>
      <c r="D248" s="124" t="s"/>
      <c r="E248" s="125" t="s"/>
      <c r="F248" s="126" t="s"/>
      <c r="G248" s="127" t="s"/>
      <c r="H248" s="127" t="s"/>
      <c r="I248" s="127" t="s"/>
      <c r="J248" s="128" t="s"/>
      <c r="K248" s="128" t="s"/>
      <c r="L248" s="128" t="s"/>
      <c r="M248" s="127" t="s"/>
      <c r="N248" s="127" t="s"/>
      <c r="O248" s="128" t="s"/>
      <c r="P248" s="127" t="s"/>
    </row>
    <row r="249" spans="1:16">
      <c r="A249" s="122" t="s"/>
      <c r="B249" s="122" t="s"/>
      <c r="C249" s="123" t="s"/>
      <c r="D249" s="124" t="s"/>
      <c r="E249" s="125" t="s"/>
      <c r="F249" s="126" t="s"/>
      <c r="G249" s="127" t="s"/>
      <c r="H249" s="127" t="s"/>
      <c r="I249" s="127" t="s"/>
      <c r="J249" s="128" t="s"/>
      <c r="K249" s="128" t="s"/>
      <c r="L249" s="128" t="s"/>
      <c r="M249" s="127" t="s"/>
      <c r="N249" s="127" t="s"/>
      <c r="O249" s="128" t="s"/>
      <c r="P249" s="127" t="s"/>
    </row>
    <row r="250" spans="1:16">
      <c r="A250" s="122" t="s"/>
      <c r="B250" s="122" t="s"/>
      <c r="C250" s="123" t="s"/>
      <c r="D250" s="124" t="s"/>
      <c r="E250" s="125" t="s"/>
      <c r="F250" s="126" t="s"/>
      <c r="G250" s="127" t="s"/>
      <c r="H250" s="127" t="s"/>
      <c r="I250" s="127" t="s"/>
      <c r="J250" s="128" t="s"/>
      <c r="K250" s="128" t="s"/>
      <c r="L250" s="128" t="s"/>
      <c r="M250" s="127" t="s"/>
      <c r="N250" s="127" t="s"/>
      <c r="O250" s="128" t="s"/>
      <c r="P250" s="127" t="s"/>
    </row>
    <row r="251" spans="1:16">
      <c r="A251" s="122" t="s"/>
      <c r="B251" s="122" t="s"/>
      <c r="C251" s="123" t="s"/>
      <c r="D251" s="124" t="s"/>
      <c r="E251" s="125" t="s"/>
      <c r="F251" s="126" t="s"/>
      <c r="G251" s="127" t="s"/>
      <c r="H251" s="127" t="s"/>
      <c r="I251" s="127" t="s"/>
      <c r="J251" s="128" t="s"/>
      <c r="K251" s="128" t="s"/>
      <c r="L251" s="128" t="s"/>
      <c r="M251" s="127" t="s"/>
      <c r="N251" s="127" t="s"/>
      <c r="O251" s="128" t="s"/>
      <c r="P251" s="127" t="s"/>
    </row>
    <row r="252" spans="1:16">
      <c r="A252" s="122" t="s"/>
      <c r="B252" s="122" t="s"/>
      <c r="C252" s="123" t="s"/>
      <c r="D252" s="124" t="s"/>
      <c r="E252" s="125" t="s"/>
      <c r="F252" s="126" t="s"/>
      <c r="G252" s="127" t="s"/>
      <c r="H252" s="127" t="s"/>
      <c r="I252" s="127" t="s"/>
      <c r="J252" s="128" t="s"/>
      <c r="K252" s="128" t="s"/>
      <c r="L252" s="128" t="s"/>
      <c r="M252" s="127" t="s"/>
      <c r="N252" s="127" t="s"/>
      <c r="O252" s="128" t="s"/>
      <c r="P252" s="127" t="s"/>
    </row>
    <row r="253" spans="1:16">
      <c r="A253" s="122" t="s"/>
      <c r="B253" s="122" t="s"/>
      <c r="C253" s="123" t="s"/>
      <c r="D253" s="124" t="s"/>
      <c r="E253" s="125" t="s"/>
      <c r="F253" s="126" t="s"/>
      <c r="G253" s="127" t="s"/>
      <c r="H253" s="127" t="s"/>
      <c r="I253" s="127" t="s"/>
      <c r="J253" s="128" t="s"/>
      <c r="K253" s="128" t="s"/>
      <c r="L253" s="128" t="s"/>
      <c r="M253" s="127" t="s"/>
      <c r="N253" s="127" t="s"/>
      <c r="O253" s="128" t="s"/>
      <c r="P253" s="127" t="s"/>
    </row>
    <row r="254" spans="1:16">
      <c r="A254" s="122" t="s"/>
      <c r="B254" s="122" t="s"/>
      <c r="C254" s="123" t="s"/>
      <c r="D254" s="124" t="s"/>
      <c r="E254" s="125" t="s"/>
      <c r="F254" s="126" t="s"/>
      <c r="G254" s="127" t="s"/>
      <c r="H254" s="127" t="s"/>
      <c r="I254" s="127" t="s"/>
      <c r="J254" s="128" t="s"/>
      <c r="K254" s="128" t="s"/>
      <c r="L254" s="128" t="s"/>
      <c r="M254" s="127" t="s"/>
      <c r="N254" s="127" t="s"/>
      <c r="O254" s="128" t="s"/>
      <c r="P254" s="127" t="s"/>
    </row>
    <row r="255" spans="1:16">
      <c r="A255" s="122" t="s"/>
      <c r="B255" s="122" t="s"/>
      <c r="C255" s="123" t="s"/>
      <c r="D255" s="124" t="s"/>
      <c r="E255" s="125" t="s"/>
      <c r="F255" s="126" t="s"/>
      <c r="G255" s="127" t="s"/>
      <c r="H255" s="127" t="s"/>
      <c r="I255" s="127" t="s"/>
      <c r="J255" s="128" t="s"/>
      <c r="K255" s="128" t="s"/>
      <c r="L255" s="128" t="s"/>
      <c r="M255" s="127" t="s"/>
      <c r="N255" s="127" t="s"/>
      <c r="O255" s="128" t="s"/>
      <c r="P255" s="127" t="s"/>
    </row>
    <row r="256" spans="1:16">
      <c r="A256" s="122" t="s"/>
      <c r="B256" s="122" t="s"/>
      <c r="C256" s="123" t="s"/>
      <c r="D256" s="124" t="s"/>
      <c r="E256" s="125" t="s"/>
      <c r="F256" s="126" t="s"/>
      <c r="G256" s="127" t="s"/>
      <c r="H256" s="127" t="s"/>
      <c r="I256" s="127" t="s"/>
      <c r="J256" s="128" t="s"/>
      <c r="K256" s="128" t="s"/>
      <c r="L256" s="128" t="s"/>
      <c r="M256" s="127" t="s"/>
      <c r="N256" s="127" t="s"/>
      <c r="O256" s="128" t="s"/>
      <c r="P256" s="127" t="s"/>
    </row>
    <row r="257" spans="1:16">
      <c r="A257" s="122" t="s"/>
      <c r="B257" s="122" t="s"/>
      <c r="C257" s="123" t="s"/>
      <c r="D257" s="124" t="s"/>
      <c r="E257" s="125" t="s"/>
      <c r="F257" s="126" t="s"/>
      <c r="G257" s="127" t="s"/>
      <c r="H257" s="127" t="s"/>
      <c r="I257" s="127" t="s"/>
      <c r="J257" s="128" t="s"/>
      <c r="K257" s="128" t="s"/>
      <c r="L257" s="128" t="s"/>
      <c r="M257" s="127" t="s"/>
      <c r="N257" s="127" t="s"/>
      <c r="O257" s="128" t="s"/>
      <c r="P257" s="127" t="s"/>
    </row>
    <row r="258" spans="1:16">
      <c r="A258" s="122" t="s"/>
      <c r="B258" s="122" t="s"/>
      <c r="C258" s="123" t="s"/>
      <c r="D258" s="124" t="s"/>
      <c r="E258" s="125" t="s"/>
      <c r="F258" s="126" t="s"/>
      <c r="G258" s="127" t="s"/>
      <c r="H258" s="127" t="s"/>
      <c r="I258" s="127" t="s"/>
      <c r="J258" s="128" t="s"/>
      <c r="K258" s="128" t="s"/>
      <c r="L258" s="128" t="s"/>
      <c r="M258" s="127" t="s"/>
      <c r="N258" s="127" t="s"/>
      <c r="O258" s="128" t="s"/>
      <c r="P258" s="127" t="s"/>
    </row>
    <row r="259" spans="1:16">
      <c r="A259" s="122" t="s"/>
      <c r="B259" s="122" t="s"/>
      <c r="C259" s="123" t="s"/>
      <c r="D259" s="124" t="s"/>
      <c r="E259" s="125" t="s"/>
      <c r="F259" s="126" t="s"/>
      <c r="G259" s="127" t="s"/>
      <c r="H259" s="127" t="s"/>
      <c r="I259" s="127" t="s"/>
      <c r="J259" s="128" t="s"/>
      <c r="K259" s="128" t="s"/>
      <c r="L259" s="128" t="s"/>
      <c r="M259" s="127" t="s"/>
      <c r="N259" s="127" t="s"/>
      <c r="O259" s="128" t="s"/>
      <c r="P259" s="127" t="s"/>
    </row>
  </sheetData>
  <autoFilter ref="A2:AH130">
    <sortState ref="A3:AH130"/>
  </autoFilter>
  <mergeCells count="132">
    <mergeCell ref="C10:C13"/>
    <mergeCell ref="C66:C67"/>
    <mergeCell ref="Q1:R1"/>
    <mergeCell ref="C14:C15"/>
    <mergeCell ref="C51:C52"/>
    <mergeCell ref="S1:T1"/>
    <mergeCell ref="U1:V1"/>
    <mergeCell ref="W1:X1"/>
    <mergeCell ref="Y1:Z1"/>
    <mergeCell ref="AA1:AB1"/>
    <mergeCell ref="AC1:AD1"/>
    <mergeCell ref="AG1:AH1"/>
    <mergeCell ref="C53:C54"/>
    <mergeCell ref="C19:C20"/>
    <mergeCell ref="C24:C26"/>
    <mergeCell ref="A1:F1"/>
    <mergeCell ref="B79:B84"/>
    <mergeCell ref="C3:C9"/>
    <mergeCell ref="B3:B13"/>
    <mergeCell ref="B73:B78"/>
    <mergeCell ref="C73:C76"/>
    <mergeCell ref="C59:C60"/>
    <mergeCell ref="C69:C70"/>
    <mergeCell ref="AE1:AF1"/>
    <mergeCell ref="C123:C130"/>
    <mergeCell ref="C27:C30"/>
    <mergeCell ref="B24:B30"/>
    <mergeCell ref="C46:C48"/>
    <mergeCell ref="C40:C41"/>
    <mergeCell ref="C55:C56"/>
    <mergeCell ref="C79:C81"/>
    <mergeCell ref="C82:C83"/>
    <mergeCell ref="C111:C116"/>
    <mergeCell ref="C118:C120"/>
    <mergeCell ref="B111:B130"/>
    <mergeCell ref="B43:B48"/>
    <mergeCell ref="C43:C45"/>
    <mergeCell ref="C21:C23"/>
    <mergeCell ref="B19:B23"/>
    <mergeCell ref="A3:A23"/>
    <mergeCell ref="B14:B18"/>
    <mergeCell ref="C16:C17"/>
    <mergeCell ref="C31:C33"/>
    <mergeCell ref="B31:B34"/>
    <mergeCell ref="B49:B52"/>
    <mergeCell ref="B53:B56"/>
    <mergeCell ref="A49:A56"/>
    <mergeCell ref="A57:A62"/>
    <mergeCell ref="B58:B62"/>
    <mergeCell ref="F59:F60"/>
    <mergeCell ref="C106:C108"/>
    <mergeCell ref="B106:B110"/>
    <mergeCell ref="C109:C110"/>
    <mergeCell ref="B94:B99"/>
    <mergeCell ref="A79:A99"/>
    <mergeCell ref="G3:G23"/>
    <mergeCell ref="H3:H13"/>
    <mergeCell ref="I3:I9"/>
    <mergeCell ref="H14:H18"/>
    <mergeCell ref="H19:H23"/>
    <mergeCell ref="I19:I20"/>
    <mergeCell ref="I21:I23"/>
    <mergeCell ref="H24:H30"/>
    <mergeCell ref="I24:I26"/>
    <mergeCell ref="I27:I30"/>
    <mergeCell ref="H31:H34"/>
    <mergeCell ref="I31:I33"/>
    <mergeCell ref="I37:I39"/>
    <mergeCell ref="I40:I41"/>
    <mergeCell ref="H43:H48"/>
    <mergeCell ref="I43:I45"/>
    <mergeCell ref="I46:I48"/>
    <mergeCell ref="G49:G56"/>
    <mergeCell ref="H49:H52"/>
    <mergeCell ref="H53:H56"/>
    <mergeCell ref="G57:G62"/>
    <mergeCell ref="H58:H62"/>
    <mergeCell ref="H73:H78"/>
    <mergeCell ref="G79:G99"/>
    <mergeCell ref="H79:H84"/>
    <mergeCell ref="I79:I81"/>
    <mergeCell ref="I82:I83"/>
    <mergeCell ref="H94:H99"/>
    <mergeCell ref="H106:H110"/>
    <mergeCell ref="H111:H130"/>
    <mergeCell ref="I14:I15"/>
    <mergeCell ref="I16:I17"/>
    <mergeCell ref="I10:I13"/>
    <mergeCell ref="I51:I52"/>
    <mergeCell ref="I53:I54"/>
    <mergeCell ref="I55:I56"/>
    <mergeCell ref="I59:I60"/>
    <mergeCell ref="I66:I67"/>
    <mergeCell ref="I69:I70"/>
    <mergeCell ref="I73:I76"/>
    <mergeCell ref="I106:I108"/>
    <mergeCell ref="I109:I110"/>
    <mergeCell ref="I111:I116"/>
    <mergeCell ref="I118:I120"/>
    <mergeCell ref="I123:I130"/>
    <mergeCell ref="G1:P1"/>
    <mergeCell ref="B63:B65"/>
    <mergeCell ref="C63:C65"/>
    <mergeCell ref="I63:I65"/>
    <mergeCell ref="A63:A78"/>
    <mergeCell ref="G63:G78"/>
    <mergeCell ref="H66:H72"/>
    <mergeCell ref="B66:B72"/>
    <mergeCell ref="H63:H65"/>
    <mergeCell ref="C96:C97"/>
    <mergeCell ref="C94:C95"/>
    <mergeCell ref="C87:C89"/>
    <mergeCell ref="I87:I89"/>
    <mergeCell ref="C91:C93"/>
    <mergeCell ref="B86:B93"/>
    <mergeCell ref="I91:I93"/>
    <mergeCell ref="H86:H93"/>
    <mergeCell ref="I94:I95"/>
    <mergeCell ref="I96:I97"/>
    <mergeCell ref="C103:C105"/>
    <mergeCell ref="I103:I105"/>
    <mergeCell ref="C100:C102"/>
    <mergeCell ref="I100:I102"/>
    <mergeCell ref="H100:H105"/>
    <mergeCell ref="G100:G130"/>
    <mergeCell ref="A100:A130"/>
    <mergeCell ref="B100:B105"/>
    <mergeCell ref="B35:B42"/>
    <mergeCell ref="A24:A48"/>
    <mergeCell ref="G24:G48"/>
    <mergeCell ref="H35:H42"/>
    <mergeCell ref="C36:C39"/>
  </mergeCells>
  <conditionalFormatting sqref="Q1:AH259 D45 D75">
    <cfRule type="containsBlanks" dxfId="0" priority="1">
      <formula>LEN(TRIM(D1))=0</formula>
      <formula>LEN(TRIM(D1))=0</formula>
    </cfRule>
  </conditionalFormatting>
  <conditionalFormatting sqref="L1:L259">
    <cfRule type="cellIs" dxfId="0" priority="2" operator="greaterThan">
      <formula>0</formula>
    </cfRule>
  </conditionalFormatting>
  <conditionalFormatting sqref="Q1:AH259 D45 D75">
    <cfRule type="cellIs" dxfId="1" priority="3" operator="equal" text="淘汰中">
      <formula>TEXT(D1,"G/通用格式")=TEXT("淘汰中","G/通用格式")</formula>
      <formula>TEXT(D1,"G/通用格式")=TEXT("淘汰中","G/通用格式")</formula>
    </cfRule>
  </conditionalFormatting>
  <conditionalFormatting sqref="Q1:AH259 D45 D75">
    <cfRule type="cellIs" dxfId="2" priority="4" operator="equal" text="逐步淘汰">
      <formula>TEXT(D1,"G/通用格式")=TEXT("逐步淘汰","G/通用格式")</formula>
      <formula>TEXT(D1,"G/通用格式")=TEXT("逐步淘汰","G/通用格式")</formula>
    </cfRule>
  </conditionalFormatting>
  <conditionalFormatting sqref="E1:E259">
    <cfRule type="containsText" dxfId="3" priority="5" operator="containsText" text="逐步淘汰">
      <formula>NOT(ISERROR(SEARCH("逐步淘汰",E1)))</formula>
      <formula>NOT(ISERROR(SEARCH("逐步淘汰",E1)))</formula>
    </cfRule>
  </conditionalFormatting>
  <conditionalFormatting sqref="E1:E259">
    <cfRule type="containsText" dxfId="4" priority="6" operator="containsText" text="新技术试点">
      <formula>NOT(ISERROR(SEARCH("新技术试点",E1)))</formula>
      <formula>NOT(ISERROR(SEARCH("新技术试点",E1)))</formula>
    </cfRule>
  </conditionalFormatting>
  <conditionalFormatting sqref="E1:E259">
    <cfRule type="containsText" dxfId="5" priority="7" operator="containsText" text="待决策">
      <formula>NOT(ISERROR(SEARCH("待决策",E1)))</formula>
      <formula>NOT(ISERROR(SEARCH("待决策",E1)))</formula>
    </cfRule>
  </conditionalFormatting>
  <conditionalFormatting sqref="E1:E259">
    <cfRule type="containsText" dxfId="6" priority="8" operator="containsText" text="存量维持">
      <formula>NOT(ISERROR(SEARCH("存量维持",E1)))</formula>
      <formula>NOT(ISERROR(SEARCH("存量维持",E1)))</formula>
    </cfRule>
  </conditionalFormatting>
  <conditionalFormatting sqref="E1:E259">
    <cfRule type="containsText" dxfId="7" priority="9" operator="containsText" text="首选推荐">
      <formula>NOT(ISERROR(SEARCH("首选推荐",E1)))</formula>
      <formula>NOT(ISERROR(SEARCH("首选推荐",E1)))</formula>
    </cfRule>
  </conditionalFormatting>
  <dataValidations>
    <dataValidation type="list" errorStyle="stop" allowBlank="true" showDropDown="false" showInputMessage="true" showErrorMessage="true" prompt="" sqref="AH1:AH1048576">
      <formula1>=配置表!$E$3:$E$8</formula1>
    </dataValidation>
    <dataValidation type="list" errorStyle="stop" allowBlank="true" showDropDown="false" showInputMessage="true" showErrorMessage="true" prompt="" sqref="AG1:AG1048576">
      <formula1>=配置表!$D$3:$D$7</formula1>
    </dataValidation>
    <dataValidation type="list" errorStyle="stop" allowBlank="true" showDropDown="false" showInputMessage="true" showErrorMessage="true" prompt="" sqref="AF1:AF1048576">
      <formula1>=配置表!$E$3:$E$8</formula1>
    </dataValidation>
    <dataValidation type="list" errorStyle="stop" allowBlank="true" showDropDown="false" showInputMessage="true" showErrorMessage="true" prompt="" sqref="AE1:AE1048576">
      <formula1>=配置表!$D$3:$D$7</formula1>
    </dataValidation>
    <dataValidation type="list" errorStyle="stop" allowBlank="true" showDropDown="false" showInputMessage="true" showErrorMessage="true" prompt="" sqref="AD1:AD1048576">
      <formula1>=配置表!$E$3:$E$8</formula1>
    </dataValidation>
    <dataValidation type="list" errorStyle="stop" allowBlank="true" showDropDown="false" showInputMessage="true" showErrorMessage="true" prompt="" sqref="AC1:AC1048576">
      <formula1>=配置表!$D$3:$D$7</formula1>
    </dataValidation>
    <dataValidation type="list" errorStyle="stop" allowBlank="true" showDropDown="false" showInputMessage="true" showErrorMessage="true" prompt="" sqref="AA1:AA1048576">
      <formula1>=配置表!$D$3:$D$7</formula1>
    </dataValidation>
    <dataValidation type="list" errorStyle="stop" allowBlank="true" showDropDown="false" showInputMessage="true" showErrorMessage="true" prompt="" sqref="Z1:Z1048576">
      <formula1>=配置表!$E$3:$E$8</formula1>
    </dataValidation>
    <dataValidation type="list" errorStyle="stop" allowBlank="true" showDropDown="false" showInputMessage="true" showErrorMessage="true" prompt="" sqref="S1:S1048576">
      <formula1>=配置表!$D$3:$D$7</formula1>
    </dataValidation>
    <dataValidation type="list" errorStyle="stop" allowBlank="true" showDropDown="false" showInputMessage="true" showErrorMessage="true" prompt="" sqref="R1:R1048576">
      <formula1>=配置表!$E$3:$E$8</formula1>
    </dataValidation>
    <dataValidation type="list" errorStyle="stop" allowBlank="true" showDropDown="false" showInputMessage="true" showErrorMessage="true" prompt="" sqref="Q1:Q1048576">
      <formula1>=配置表!$D$3:$D$7</formula1>
    </dataValidation>
    <dataValidation type="list" errorStyle="stop" allowBlank="true" showDropDown="false" showInputMessage="true" showErrorMessage="true" prompt="" sqref="AB1:AB1048576">
      <formula1>=配置表!$E$3:$E$8</formula1>
    </dataValidation>
    <dataValidation type="list" errorStyle="stop" allowBlank="true" showDropDown="false" showInputMessage="true" showErrorMessage="true" prompt="" sqref="E1:E1048576">
      <formula1>=配置表!$B$3:$B$7</formula1>
    </dataValidation>
    <dataValidation type="list" errorStyle="stop" allowBlank="true" showDropDown="false" showInputMessage="true" showErrorMessage="true" prompt="" sqref="T1:T1048576">
      <formula1>=配置表!$E$3:$E$8</formula1>
    </dataValidation>
    <dataValidation type="list" errorStyle="stop" allowBlank="true" showDropDown="false" showInputMessage="true" showErrorMessage="true" prompt="" sqref="U1:U1048576">
      <formula1>=配置表!$D$3:$D$7</formula1>
    </dataValidation>
    <dataValidation type="list" errorStyle="stop" allowBlank="true" showDropDown="false" showInputMessage="true" showErrorMessage="true" prompt="" sqref="V1:V1048576">
      <formula1>=配置表!$E$3:$E$8</formula1>
    </dataValidation>
    <dataValidation type="list" errorStyle="stop" allowBlank="true" showDropDown="false" showInputMessage="true" showErrorMessage="true" prompt="" sqref="W1:W1048576">
      <formula1>=配置表!$D$3:$D$7</formula1>
    </dataValidation>
    <dataValidation type="list" errorStyle="stop" allowBlank="true" showDropDown="false" showInputMessage="true" showErrorMessage="true" prompt="" sqref="X1:X1048576">
      <formula1>=配置表!$E$3:$E$8</formula1>
    </dataValidation>
    <dataValidation type="list" errorStyle="stop" allowBlank="true" showDropDown="false" showInputMessage="true" showErrorMessage="true" prompt="" sqref="Y1:Y1048576">
      <formula1>=配置表!$D$3:$D$7</formula1>
    </dataValidation>
  </dataValidations>
  <hyperlinks>
    <hyperlink ref="F14" r:id="rId0"/>
    <hyperlink ref="F15" r:id="rId1"/>
    <hyperlink ref="F16" r:id="rId2"/>
    <hyperlink ref="F17" r:id="rId3"/>
    <hyperlink ref="F18" r:id="rId4"/>
    <hyperlink ref="F21" r:id="rId5"/>
    <hyperlink ref="F22" r:id="rId6"/>
    <hyperlink ref="F23" r:id="rId7"/>
    <hyperlink ref="F40" r:id="rId8"/>
    <hyperlink ref="F89" r:id="rId9"/>
    <hyperlink ref="F90" r:id="rId10"/>
    <hyperlink ref="F122" r:id="rId11"/>
  </hyperlinks>
</worksheet>
</file>

<file path=xl/worksheets/sheet3.xml><?xml version="1.0" encoding="utf-8"?>
<worksheet xmlns:r="http://schemas.openxmlformats.org/officeDocument/2006/relationships" xmlns="http://schemas.openxmlformats.org/spreadsheetml/2006/main">
  <sheetPr>
    <tabColor rgb="FFFFFFFF"/>
  </sheetPr>
  <dimension ref="P258"/>
  <sheetViews>
    <sheetView showGridLines="true" rightToLeft="false" workbookViewId="0">
      <pane xSplit="5" ySplit="2" topLeftCell="F3" state="frozen"/>
    </sheetView>
  </sheetViews>
  <cols>
    <col min="1" max="1" width="11.332" customWidth="true"/>
    <col min="2" max="2" width="11.4727" customWidth="true"/>
    <col min="3" max="3" width="17.543" customWidth="true"/>
    <col min="4" max="4" width="20.2422" customWidth="true"/>
    <col min="5" max="5" width="13.9023" customWidth="true"/>
    <col min="6" max="6" width="45.8828" customWidth="true"/>
    <col min="7" max="7" width="12.4141" customWidth="true"/>
    <col min="8" max="8" width="12.0117" customWidth="true"/>
    <col min="9" max="9" width="14.1719" customWidth="true"/>
    <col min="10" max="12" width="9.17188" customWidth="true"/>
    <col min="13" max="13" width="8.63281" hidden="true" customWidth="true"/>
    <col min="14" max="15" width="9.71094" hidden="true" customWidth="true"/>
    <col min="16" max="16" width="13.0938" hidden="true" customWidth="true"/>
  </cols>
  <sheetData>
    <row r="1" spans="1:34" ht="28" customHeight="true">
      <c r="A1" s="3" t="s">
        <v>1</v>
      </c>
      <c r="B1" s="4" t="s"/>
      <c r="C1" s="4" t="s"/>
      <c r="D1" s="4" t="s"/>
      <c r="E1" s="4" t="s"/>
      <c r="F1" s="4" t="s"/>
      <c r="G1" s="5" t="s">
        <v>315</v>
      </c>
      <c r="H1" s="6" t="s"/>
      <c r="I1" s="6" t="s"/>
      <c r="J1" s="6" t="s"/>
      <c r="K1" s="6" t="s"/>
      <c r="L1" s="6" t="s"/>
      <c r="M1" s="6" t="s"/>
      <c r="N1" s="6" t="s"/>
      <c r="O1" s="6" t="s"/>
      <c r="P1" s="7" t="s"/>
      <c r="Q1" s="8" t="s">
        <f>=配置表!$G3&amp;"-"&amp;配置表!$H3</f>
        <v>3</v>
      </c>
      <c r="R1" s="4" t="s"/>
      <c r="S1" s="8" t="s">
        <f>=配置表!$G4&amp;"-"&amp;配置表!$H4</f>
        <v>4</v>
      </c>
      <c r="T1" s="4" t="s"/>
      <c r="U1" s="8" t="s">
        <f>=配置表!$G5&amp;"-"&amp;配置表!$H5</f>
        <v>5</v>
      </c>
      <c r="V1" s="4" t="s"/>
      <c r="W1" s="8" t="s">
        <f>=配置表!$G6&amp;"-"&amp;配置表!$H6</f>
        <v>6</v>
      </c>
      <c r="X1" s="4" t="s"/>
      <c r="Y1" s="8" t="s">
        <f>=配置表!$G7&amp;"-"&amp;配置表!$H7</f>
        <v>7</v>
      </c>
      <c r="Z1" s="4" t="s"/>
      <c r="AA1" s="8" t="s">
        <f>=配置表!$G8&amp;"-"&amp;配置表!$H8</f>
        <v>8</v>
      </c>
      <c r="AB1" s="4" t="s"/>
      <c r="AC1" s="8" t="s">
        <f>=配置表!$G9&amp;"-"&amp;配置表!$H9</f>
        <v>9</v>
      </c>
      <c r="AD1" s="4" t="s"/>
      <c r="AE1" s="8" t="s">
        <f>=配置表!$G10&amp;"-"&amp;AF5</f>
        <v>316</v>
      </c>
      <c r="AF1" s="4" t="s"/>
      <c r="AG1" s="8" t="s">
        <f>=配置表!$G11&amp;"-"&amp;配置表!$H11</f>
        <v>11</v>
      </c>
      <c r="AH1" s="4" t="s"/>
    </row>
    <row r="2" spans="1:34" ht="27" customHeight="true">
      <c r="A2" s="3" t="s">
        <v>12</v>
      </c>
      <c r="B2" s="3" t="s">
        <v>13</v>
      </c>
      <c r="C2" s="9" t="s">
        <v>14</v>
      </c>
      <c r="D2" s="3" t="s">
        <v>15</v>
      </c>
      <c r="E2" s="10" t="s">
        <v>597</v>
      </c>
      <c r="F2" s="11" t="s">
        <v>16</v>
      </c>
      <c r="G2" s="12" t="s">
        <v>317</v>
      </c>
      <c r="H2" s="12" t="s">
        <v>318</v>
      </c>
      <c r="I2" s="12" t="s">
        <v>319</v>
      </c>
      <c r="J2" s="209" t="s">
        <v>320</v>
      </c>
      <c r="K2" s="14" t="s">
        <v>321</v>
      </c>
      <c r="L2" s="14" t="s">
        <v>322</v>
      </c>
      <c r="M2" s="13" t="s">
        <v>306</v>
      </c>
      <c r="N2" s="13" t="s">
        <v>323</v>
      </c>
      <c r="O2" s="14" t="s">
        <v>324</v>
      </c>
      <c r="P2" s="13" t="s">
        <v>325</v>
      </c>
      <c r="Q2" s="15" t="s">
        <v>599</v>
      </c>
      <c r="R2" s="15" t="s">
        <v>600</v>
      </c>
      <c r="S2" s="15" t="s">
        <v>599</v>
      </c>
      <c r="T2" s="15" t="s">
        <v>600</v>
      </c>
      <c r="U2" s="15" t="s">
        <v>599</v>
      </c>
      <c r="V2" s="15" t="s">
        <v>600</v>
      </c>
      <c r="W2" s="15" t="s">
        <v>599</v>
      </c>
      <c r="X2" s="15" t="s">
        <v>600</v>
      </c>
      <c r="Y2" s="15" t="s">
        <v>599</v>
      </c>
      <c r="Z2" s="15" t="s">
        <v>600</v>
      </c>
      <c r="AA2" s="15" t="s">
        <v>599</v>
      </c>
      <c r="AB2" s="15" t="s">
        <v>600</v>
      </c>
      <c r="AC2" s="15" t="s">
        <v>599</v>
      </c>
      <c r="AD2" s="15" t="s">
        <v>600</v>
      </c>
      <c r="AE2" s="15" t="s">
        <v>599</v>
      </c>
      <c r="AF2" s="15" t="s">
        <v>600</v>
      </c>
      <c r="AG2" s="15" t="s">
        <v>599</v>
      </c>
      <c r="AH2" s="15" t="s">
        <v>600</v>
      </c>
    </row>
    <row r="3" spans="1:34" ht="27" customHeight="true">
      <c r="A3" s="79" t="s">
        <v>293</v>
      </c>
      <c r="B3" s="17" t="s">
        <v>18</v>
      </c>
      <c r="C3" s="18" t="s">
        <v>602</v>
      </c>
      <c r="D3" s="19" t="s">
        <v>603</v>
      </c>
      <c r="E3" s="20" t="s">
        <v>19</v>
      </c>
      <c r="F3" s="21" t="s"/>
      <c r="G3" s="210">
        <f>=COUNTIF(M3:M23,"=推荐")*9/(COUNTIF(M3:M23,"=推荐")*9+SUM(O3:O23))</f>
        <v>0.970059880239521</v>
      </c>
      <c r="H3" s="211">
        <f>=COUNTIF(M3:M13,"=推荐")*9/(COUNTIF(M3:M13,"=推荐")*9+SUM(O3:O13))</f>
        <v>0.935064935064935</v>
      </c>
      <c r="I3" s="212">
        <f>=COUNTIF(M3:M9,"=推荐")*9/(COUNTIF(M3:M9,"=推荐")*9+SUM(O3:O9))</f>
        <v>1</v>
      </c>
      <c r="J3" s="23">
        <f>=COUNTIF(Q3:AH3,"=当前方案")+COUNTIF(Q3:AH3,"=存量维持")+COUNTIF(Q3:AH3,"=新技术试点")+COUNTIF(Q3:AH3,"=逐步淘汰")</f>
        <v>9</v>
      </c>
      <c r="K3" s="23">
        <f>=COUNTIF(Q3:AH3,"=未涉及")</f>
        <v>0</v>
      </c>
      <c r="L3" s="23" t="e">
        <f>=COUNTIF((Q3,S3,U3,W3,Y3,AA3,AC3,AE3,AG3),"")</f>
        <v>#VALUE!</v>
      </c>
      <c r="M3" s="22" t="s">
        <f>=IF(OR(E3="首选推荐"),"推荐",IF(OR(E3="新技术试点"),"中性","不推荐"))</f>
        <v>326</v>
      </c>
      <c r="N3" s="22">
        <f>=IF(M3="推荐",(J3+K3)/COUNTA(配置表!$G$3:$G$11),IF(M3="不推荐",1-P3,0))</f>
        <v>1</v>
      </c>
      <c r="O3" s="23">
        <f>=IF(M3="不推荐",J3,0)</f>
        <v>0</v>
      </c>
      <c r="P3" s="22">
        <f>=IF(M3="不推荐",J3/COUNTA(配置表!$G$3:$G$11),0)</f>
        <v>0</v>
      </c>
      <c r="Q3" s="213" t="s">
        <v>20</v>
      </c>
      <c r="R3" s="213" t="s">
        <v>21</v>
      </c>
      <c r="S3" s="213" t="s">
        <v>20</v>
      </c>
      <c r="T3" s="213" t="s">
        <v>21</v>
      </c>
      <c r="U3" s="213" t="s">
        <v>20</v>
      </c>
      <c r="V3" s="213" t="s">
        <v>21</v>
      </c>
      <c r="W3" s="213" t="s">
        <v>20</v>
      </c>
      <c r="X3" s="213" t="s">
        <v>21</v>
      </c>
      <c r="Y3" s="213" t="s">
        <v>20</v>
      </c>
      <c r="Z3" s="213" t="s">
        <v>21</v>
      </c>
      <c r="AA3" s="213" t="s">
        <v>20</v>
      </c>
      <c r="AB3" s="213" t="s">
        <v>21</v>
      </c>
      <c r="AC3" s="213" t="s">
        <v>20</v>
      </c>
      <c r="AD3" s="213" t="s">
        <v>21</v>
      </c>
      <c r="AE3" s="213" t="s">
        <v>20</v>
      </c>
      <c r="AF3" s="213" t="s">
        <v>21</v>
      </c>
      <c r="AG3" s="213" t="s">
        <v>20</v>
      </c>
      <c r="AH3" s="213" t="s">
        <v>21</v>
      </c>
    </row>
    <row r="4" spans="1:34" ht="27" customHeight="true">
      <c r="A4" s="4" t="s"/>
      <c r="B4" s="4" t="s"/>
      <c r="C4" s="4" t="s"/>
      <c r="D4" s="25" t="s">
        <v>22</v>
      </c>
      <c r="E4" s="20" t="s">
        <v>19</v>
      </c>
      <c r="F4" s="21" t="s"/>
      <c r="G4" s="4" t="s"/>
      <c r="H4" s="4" t="s"/>
      <c r="I4" s="4" t="s"/>
      <c r="J4" s="23">
        <f>=COUNTIF(Q4:AH4,"=当前方案")+COUNTIF(Q4:AH4,"=存量维持")+COUNTIF(Q4:AH4,"=新技术试点")+COUNTIF(Q4:AH4,"=逐步淘汰")</f>
        <v>6</v>
      </c>
      <c r="K4" s="23">
        <f>=COUNTIF(Q4:AH4,"=未涉及")</f>
        <v>3</v>
      </c>
      <c r="L4" s="23" t="e">
        <f>=COUNTIF((Q4,S4,U4,W4,Y4,AA4,AC4,AE4,AG4),"")</f>
        <v>#VALUE!</v>
      </c>
      <c r="M4" s="22" t="s">
        <f>=IF(OR(E4="首选推荐"),"推荐",IF(OR(E4="新技术试点"),"中性","不推荐"))</f>
        <v>326</v>
      </c>
      <c r="N4" s="22">
        <f>=IF(M4="推荐",(J4+K4)/COUNTA(配置表!$G$3:$G$11),IF(M4="不推荐",1-P4,0))</f>
        <v>1</v>
      </c>
      <c r="O4" s="23">
        <f>=IF(M4="不推荐",J4,0)</f>
        <v>0</v>
      </c>
      <c r="P4" s="22">
        <f>=IF(M4="不推荐",J4/COUNTA(配置表!$G$3:$G$11),0)</f>
        <v>0</v>
      </c>
      <c r="Q4" s="214" t="s">
        <v>20</v>
      </c>
      <c r="R4" s="213" t="s">
        <v>21</v>
      </c>
      <c r="S4" s="213" t="s">
        <v>20</v>
      </c>
      <c r="T4" s="213" t="s">
        <v>21</v>
      </c>
      <c r="U4" s="215" t="s">
        <v>23</v>
      </c>
      <c r="V4" s="213" t="s">
        <v>327</v>
      </c>
      <c r="W4" s="214" t="s">
        <v>20</v>
      </c>
      <c r="X4" s="213" t="s">
        <v>21</v>
      </c>
      <c r="Y4" s="214" t="s">
        <v>23</v>
      </c>
      <c r="Z4" s="213" t="s">
        <v>327</v>
      </c>
      <c r="AA4" s="213" t="s">
        <v>25</v>
      </c>
      <c r="AB4" s="213" t="s">
        <v>21</v>
      </c>
      <c r="AC4" s="214" t="s">
        <v>20</v>
      </c>
      <c r="AD4" s="214" t="s">
        <v>21</v>
      </c>
      <c r="AE4" s="214" t="s">
        <v>23</v>
      </c>
      <c r="AF4" s="213" t="s">
        <v>327</v>
      </c>
      <c r="AG4" s="214" t="s">
        <v>20</v>
      </c>
      <c r="AH4" s="214" t="s">
        <v>21</v>
      </c>
    </row>
    <row r="5" spans="1:34" ht="27" customHeight="true">
      <c r="A5" s="4" t="s"/>
      <c r="B5" s="4" t="s"/>
      <c r="C5" s="4" t="s"/>
      <c r="D5" s="25" t="s">
        <v>26</v>
      </c>
      <c r="E5" s="20" t="s">
        <v>19</v>
      </c>
      <c r="F5" s="29" t="s"/>
      <c r="G5" s="4" t="s"/>
      <c r="H5" s="4" t="s"/>
      <c r="I5" s="4" t="s"/>
      <c r="J5" s="23">
        <f>=COUNTIF(Q5:AH5,"=当前方案")+COUNTIF(Q5:AH5,"=存量维持")+COUNTIF(Q5:AH5,"=新技术试点")+COUNTIF(Q5:AH5,"=逐步淘汰")</f>
        <v>7</v>
      </c>
      <c r="K5" s="23">
        <f>=COUNTIF(Q5:AH5,"=未涉及")</f>
        <v>2</v>
      </c>
      <c r="L5" s="23" t="e">
        <f>=COUNTIF((Q5,S5,U5,W5,Y5,AA5,AC5,AE5,AG5),"")</f>
        <v>#VALUE!</v>
      </c>
      <c r="M5" s="22" t="s">
        <f>=IF(OR(E5="首选推荐"),"推荐",IF(OR(E5="新技术试点"),"中性","不推荐"))</f>
        <v>326</v>
      </c>
      <c r="N5" s="22">
        <f>=IF(M5="推荐",(J5+K5)/COUNTA(配置表!$G$3:$G$11),IF(M5="不推荐",1-P5,0))</f>
        <v>1</v>
      </c>
      <c r="O5" s="23">
        <f>=IF(M5="不推荐",J5,0)</f>
        <v>0</v>
      </c>
      <c r="P5" s="22">
        <f>=IF(M5="不推荐",J5/COUNTA(配置表!$G$3:$G$11),0)</f>
        <v>0</v>
      </c>
      <c r="Q5" s="213" t="s">
        <v>25</v>
      </c>
      <c r="R5" s="213" t="s">
        <v>21</v>
      </c>
      <c r="S5" s="213" t="s">
        <v>23</v>
      </c>
      <c r="T5" s="213" t="s">
        <v>327</v>
      </c>
      <c r="U5" s="213" t="s">
        <v>20</v>
      </c>
      <c r="V5" s="213" t="s">
        <v>21</v>
      </c>
      <c r="W5" s="213" t="s">
        <v>23</v>
      </c>
      <c r="X5" s="213" t="s">
        <v>327</v>
      </c>
      <c r="Y5" s="213" t="s">
        <v>20</v>
      </c>
      <c r="Z5" s="213" t="s">
        <v>21</v>
      </c>
      <c r="AA5" s="213" t="s">
        <v>20</v>
      </c>
      <c r="AB5" s="213" t="s">
        <v>21</v>
      </c>
      <c r="AC5" s="213" t="s">
        <v>25</v>
      </c>
      <c r="AD5" s="213" t="s">
        <v>21</v>
      </c>
      <c r="AE5" s="213" t="s">
        <v>20</v>
      </c>
      <c r="AF5" s="213" t="s">
        <v>21</v>
      </c>
      <c r="AG5" s="213" t="s">
        <v>20</v>
      </c>
      <c r="AH5" s="213" t="s">
        <v>21</v>
      </c>
    </row>
    <row r="6" spans="1:34" ht="27" customHeight="true">
      <c r="A6" s="4" t="s"/>
      <c r="B6" s="4" t="s"/>
      <c r="C6" s="4" t="s"/>
      <c r="D6" s="25" t="s">
        <v>28</v>
      </c>
      <c r="E6" s="20" t="s">
        <v>29</v>
      </c>
      <c r="F6" s="29" t="s">
        <v>30</v>
      </c>
      <c r="G6" s="4" t="s"/>
      <c r="H6" s="4" t="s"/>
      <c r="I6" s="4" t="s"/>
      <c r="J6" s="23">
        <f>=COUNTIF(Q6:AH6,"=当前方案")+COUNTIF(Q6:AH6,"=存量维持")+COUNTIF(Q6:AH6,"=新技术试点")+COUNTIF(Q6:AH6,"=逐步淘汰")</f>
        <v>3</v>
      </c>
      <c r="K6" s="23">
        <f>=COUNTIF(Q6:AH6,"=未涉及")</f>
        <v>6</v>
      </c>
      <c r="L6" s="23" t="e">
        <f>=COUNTIF((Q6,S6,U6,W6,Y6,AA6,AC6,AE6,AG6),"")</f>
        <v>#VALUE!</v>
      </c>
      <c r="M6" s="22" t="s">
        <f>=IF(OR(E6="首选推荐"),"推荐",IF(OR(E6="新技术试点"),"中性","不推荐"))</f>
        <v>328</v>
      </c>
      <c r="N6" s="22">
        <f>=IF(M6="推荐",(J6+K6)/COUNTA(配置表!$G$3:$G$11),IF(M6="不推荐",1-P6,0))</f>
        <v>0</v>
      </c>
      <c r="O6" s="23">
        <f>=IF(M6="不推荐",J6,0)</f>
        <v>0</v>
      </c>
      <c r="P6" s="22">
        <f>=IF(M6="不推荐",J6/COUNTA(配置表!$G$3:$G$11),0)</f>
        <v>0</v>
      </c>
      <c r="Q6" s="213" t="s">
        <v>23</v>
      </c>
      <c r="R6" s="213" t="s">
        <v>327</v>
      </c>
      <c r="S6" s="213" t="s">
        <v>20</v>
      </c>
      <c r="T6" s="213" t="s">
        <v>21</v>
      </c>
      <c r="U6" s="213" t="s">
        <v>29</v>
      </c>
      <c r="V6" s="213" t="s">
        <v>329</v>
      </c>
      <c r="W6" s="213" t="s">
        <v>23</v>
      </c>
      <c r="X6" s="213" t="s">
        <v>327</v>
      </c>
      <c r="Y6" s="213" t="s">
        <v>23</v>
      </c>
      <c r="Z6" s="213" t="s">
        <v>329</v>
      </c>
      <c r="AA6" s="213" t="s">
        <v>23</v>
      </c>
      <c r="AB6" s="213" t="s">
        <v>327</v>
      </c>
      <c r="AC6" s="213" t="s">
        <v>29</v>
      </c>
      <c r="AD6" s="213" t="s">
        <v>329</v>
      </c>
      <c r="AE6" s="213" t="s">
        <v>23</v>
      </c>
      <c r="AF6" s="215" t="s">
        <v>327</v>
      </c>
      <c r="AG6" s="215" t="s">
        <v>23</v>
      </c>
      <c r="AH6" s="213" t="s">
        <v>327</v>
      </c>
    </row>
    <row r="7" spans="1:34" ht="27" customHeight="true">
      <c r="A7" s="4" t="s"/>
      <c r="B7" s="4" t="s"/>
      <c r="C7" s="4" t="s"/>
      <c r="D7" s="19" t="s">
        <v>604</v>
      </c>
      <c r="E7" s="20" t="s">
        <v>19</v>
      </c>
      <c r="F7" s="21" t="s"/>
      <c r="G7" s="4" t="s"/>
      <c r="H7" s="4" t="s"/>
      <c r="I7" s="4" t="s"/>
      <c r="J7" s="23">
        <f>=COUNTIF(Q7:AH7,"=当前方案")+COUNTIF(Q7:AH7,"=存量维持")+COUNTIF(Q7:AH7,"=新技术试点")+COUNTIF(Q7:AH7,"=逐步淘汰")</f>
        <v>9</v>
      </c>
      <c r="K7" s="23">
        <f>=COUNTIF(Q7:AH7,"=未涉及")</f>
        <v>0</v>
      </c>
      <c r="L7" s="23" t="e">
        <f>=COUNTIF((Q7,S7,U7,W7,Y7,AA7,AC7,AE7,AG7),"")</f>
        <v>#VALUE!</v>
      </c>
      <c r="M7" s="22" t="s">
        <f>=IF(OR(E7="首选推荐"),"推荐",IF(OR(E7="新技术试点"),"中性","不推荐"))</f>
        <v>326</v>
      </c>
      <c r="N7" s="22">
        <f>=IF(M7="推荐",(J7+K7)/COUNTA(配置表!$G$3:$G$11),IF(M7="不推荐",1-P7,0))</f>
        <v>1</v>
      </c>
      <c r="O7" s="23">
        <f>=IF(M7="不推荐",J7,0)</f>
        <v>0</v>
      </c>
      <c r="P7" s="22">
        <f>=IF(M7="不推荐",J7/COUNTA(配置表!$G$3:$G$11),0)</f>
        <v>0</v>
      </c>
      <c r="Q7" s="213" t="s">
        <v>20</v>
      </c>
      <c r="R7" s="213" t="s">
        <v>21</v>
      </c>
      <c r="S7" s="213" t="s">
        <v>20</v>
      </c>
      <c r="T7" s="213" t="s">
        <v>21</v>
      </c>
      <c r="U7" s="213" t="s">
        <v>20</v>
      </c>
      <c r="V7" s="213" t="s">
        <v>21</v>
      </c>
      <c r="W7" s="213" t="s">
        <v>29</v>
      </c>
      <c r="X7" s="213" t="s">
        <v>21</v>
      </c>
      <c r="Y7" s="213" t="s">
        <v>20</v>
      </c>
      <c r="Z7" s="213" t="s">
        <v>21</v>
      </c>
      <c r="AA7" s="213" t="s">
        <v>20</v>
      </c>
      <c r="AB7" s="213" t="s">
        <v>21</v>
      </c>
      <c r="AC7" s="213" t="s">
        <v>20</v>
      </c>
      <c r="AD7" s="213" t="s">
        <v>21</v>
      </c>
      <c r="AE7" s="213" t="s">
        <v>20</v>
      </c>
      <c r="AF7" s="213" t="s">
        <v>21</v>
      </c>
      <c r="AG7" s="213" t="s">
        <v>20</v>
      </c>
      <c r="AH7" s="213" t="s">
        <v>21</v>
      </c>
    </row>
    <row r="8" spans="1:34" ht="27" customHeight="true">
      <c r="A8" s="4" t="s"/>
      <c r="B8" s="4" t="s"/>
      <c r="C8" s="4" t="s"/>
      <c r="D8" s="19" t="s">
        <v>605</v>
      </c>
      <c r="E8" s="20" t="s">
        <v>19</v>
      </c>
      <c r="F8" s="21" t="s"/>
      <c r="G8" s="4" t="s"/>
      <c r="H8" s="4" t="s"/>
      <c r="I8" s="4" t="s"/>
      <c r="J8" s="23">
        <f>=COUNTIF(Q8:AH8,"=当前方案")+COUNTIF(Q8:AH8,"=存量维持")+COUNTIF(Q8:AH8,"=新技术试点")+COUNTIF(Q8:AH8,"=逐步淘汰")</f>
        <v>9</v>
      </c>
      <c r="K8" s="23">
        <f>=COUNTIF(Q8:AH8,"=未涉及")</f>
        <v>0</v>
      </c>
      <c r="L8" s="23" t="e">
        <f>=COUNTIF((Q8,S8,U8,W8,Y8,AA8,AC8,AE8,AG8),"")</f>
        <v>#VALUE!</v>
      </c>
      <c r="M8" s="22" t="s">
        <f>=IF(OR(E8="首选推荐"),"推荐",IF(OR(E8="新技术试点"),"中性","不推荐"))</f>
        <v>326</v>
      </c>
      <c r="N8" s="22">
        <f>=IF(M8="推荐",(J8+K8)/COUNTA(配置表!$G$3:$G$11),IF(M8="不推荐",1-P8,0))</f>
        <v>1</v>
      </c>
      <c r="O8" s="23">
        <f>=IF(M8="不推荐",J8,0)</f>
        <v>0</v>
      </c>
      <c r="P8" s="22">
        <f>=IF(M8="不推荐",J8/COUNTA(配置表!$G$3:$G$11),0)</f>
        <v>0</v>
      </c>
      <c r="Q8" s="213" t="s">
        <v>20</v>
      </c>
      <c r="R8" s="214" t="s">
        <v>21</v>
      </c>
      <c r="S8" s="213" t="s">
        <v>20</v>
      </c>
      <c r="T8" s="213" t="s">
        <v>21</v>
      </c>
      <c r="U8" s="213" t="s">
        <v>25</v>
      </c>
      <c r="V8" s="213" t="s">
        <v>21</v>
      </c>
      <c r="W8" s="213" t="s">
        <v>20</v>
      </c>
      <c r="X8" s="213" t="s">
        <v>21</v>
      </c>
      <c r="Y8" s="213" t="s">
        <v>25</v>
      </c>
      <c r="Z8" s="213" t="s">
        <v>21</v>
      </c>
      <c r="AA8" s="213" t="s">
        <v>20</v>
      </c>
      <c r="AB8" s="213" t="s">
        <v>21</v>
      </c>
      <c r="AC8" s="213" t="s">
        <v>25</v>
      </c>
      <c r="AD8" s="213" t="s">
        <v>21</v>
      </c>
      <c r="AE8" s="213" t="s">
        <v>20</v>
      </c>
      <c r="AF8" s="213" t="s">
        <v>21</v>
      </c>
      <c r="AG8" s="213" t="s">
        <v>20</v>
      </c>
      <c r="AH8" s="213" t="s">
        <v>21</v>
      </c>
    </row>
    <row r="9" spans="1:34" ht="27" customHeight="true">
      <c r="A9" s="4" t="s"/>
      <c r="B9" s="4" t="s"/>
      <c r="C9" s="4" t="s"/>
      <c r="D9" s="19" t="s">
        <v>606</v>
      </c>
      <c r="E9" s="20" t="s">
        <v>19</v>
      </c>
      <c r="F9" s="21" t="s"/>
      <c r="G9" s="4" t="s"/>
      <c r="H9" s="4" t="s"/>
      <c r="I9" s="4" t="s"/>
      <c r="J9" s="23">
        <f>=COUNTIF(Q9:AH9,"=当前方案")+COUNTIF(Q9:AH9,"=存量维持")+COUNTIF(Q9:AH9,"=新技术试点")+COUNTIF(Q9:AH9,"=逐步淘汰")</f>
        <v>9</v>
      </c>
      <c r="K9" s="23">
        <f>=COUNTIF(Q9:AH9,"=未涉及")</f>
        <v>0</v>
      </c>
      <c r="L9" s="23" t="e">
        <f>=COUNTIF((Q9,S9,U9,W9,Y9,AA9,AC9,AE9,AG9),"")</f>
        <v>#VALUE!</v>
      </c>
      <c r="M9" s="22" t="s">
        <f>=IF(OR(E9="首选推荐"),"推荐",IF(OR(E9="新技术试点"),"中性","不推荐"))</f>
        <v>326</v>
      </c>
      <c r="N9" s="22">
        <f>=IF(M9="推荐",(J9+K9)/COUNTA(配置表!$G$3:$G$11),IF(M9="不推荐",1-P9,0))</f>
        <v>1</v>
      </c>
      <c r="O9" s="23">
        <f>=IF(M9="不推荐",J9,0)</f>
        <v>0</v>
      </c>
      <c r="P9" s="22">
        <f>=IF(M9="不推荐",J9/COUNTA(配置表!$G$3:$G$11),0)</f>
        <v>0</v>
      </c>
      <c r="Q9" s="213" t="s">
        <v>20</v>
      </c>
      <c r="R9" s="214" t="s">
        <v>21</v>
      </c>
      <c r="S9" s="213" t="s">
        <v>20</v>
      </c>
      <c r="T9" s="213" t="s">
        <v>21</v>
      </c>
      <c r="U9" s="213" t="s">
        <v>20</v>
      </c>
      <c r="V9" s="213" t="s">
        <v>21</v>
      </c>
      <c r="W9" s="213" t="s">
        <v>20</v>
      </c>
      <c r="X9" s="213" t="s">
        <v>21</v>
      </c>
      <c r="Y9" s="213" t="s">
        <v>20</v>
      </c>
      <c r="Z9" s="213" t="s">
        <v>21</v>
      </c>
      <c r="AA9" s="213" t="s">
        <v>20</v>
      </c>
      <c r="AB9" s="213" t="s">
        <v>21</v>
      </c>
      <c r="AC9" s="213" t="s">
        <v>20</v>
      </c>
      <c r="AD9" s="213" t="s">
        <v>21</v>
      </c>
      <c r="AE9" s="213" t="s">
        <v>20</v>
      </c>
      <c r="AF9" s="213" t="s">
        <v>21</v>
      </c>
      <c r="AG9" s="213" t="s">
        <v>20</v>
      </c>
      <c r="AH9" s="213" t="s">
        <v>21</v>
      </c>
    </row>
    <row r="10" spans="1:34" ht="27" customHeight="true">
      <c r="A10" s="4" t="s"/>
      <c r="B10" s="4" t="s"/>
      <c r="C10" s="18" t="s">
        <v>607</v>
      </c>
      <c r="D10" s="25" t="s">
        <v>32</v>
      </c>
      <c r="E10" s="20" t="s">
        <v>19</v>
      </c>
      <c r="F10" s="21" t="s"/>
      <c r="G10" s="4" t="s"/>
      <c r="H10" s="4" t="s"/>
      <c r="I10" s="217">
        <f>=COUNTIF(M10:M13,"=推荐")*9/(COUNTIF(M10:M13,"=推荐")*9+SUM(O10:O13))</f>
        <v>0.782608695652174</v>
      </c>
      <c r="J10" s="23">
        <f>=COUNTIF(Q10:AH10,"=当前方案")+COUNTIF(Q10:AH10,"=存量维持")+COUNTIF(Q10:AH10,"=新技术试点")+COUNTIF(Q10:AH10,"=逐步淘汰")</f>
        <v>2</v>
      </c>
      <c r="K10" s="23">
        <f>=COUNTIF(Q10:AH10,"=未涉及")</f>
        <v>7</v>
      </c>
      <c r="L10" s="23" t="e">
        <f>=COUNTIF((Q10,S10,U10,W10,Y10,AA10,AC10,AE10,AG10),"")</f>
        <v>#VALUE!</v>
      </c>
      <c r="M10" s="22" t="s">
        <f>=IF(OR(E10="首选推荐"),"推荐",IF(OR(E10="新技术试点"),"中性","不推荐"))</f>
        <v>326</v>
      </c>
      <c r="N10" s="22">
        <f>=IF(M10="推荐",(J10+K10)/COUNTA(配置表!$G$3:$G$11),IF(M10="不推荐",1-P10,0))</f>
        <v>1</v>
      </c>
      <c r="O10" s="23">
        <f>=IF(M10="不推荐",J10,0)</f>
        <v>0</v>
      </c>
      <c r="P10" s="22">
        <f>=IF(M10="不推荐",J10/COUNTA(配置表!$G$3:$G$11),0)</f>
        <v>0</v>
      </c>
      <c r="Q10" s="214" t="s">
        <v>20</v>
      </c>
      <c r="R10" s="214" t="s">
        <v>21</v>
      </c>
      <c r="S10" s="214" t="s">
        <v>20</v>
      </c>
      <c r="T10" s="213" t="s">
        <v>21</v>
      </c>
      <c r="U10" s="214" t="s">
        <v>23</v>
      </c>
      <c r="V10" s="213" t="s">
        <v>327</v>
      </c>
      <c r="W10" s="214" t="s">
        <v>23</v>
      </c>
      <c r="X10" s="213" t="s">
        <v>327</v>
      </c>
      <c r="Y10" s="214" t="s">
        <v>23</v>
      </c>
      <c r="Z10" s="213" t="s">
        <v>327</v>
      </c>
      <c r="AA10" s="214" t="s">
        <v>23</v>
      </c>
      <c r="AB10" s="213" t="s">
        <v>327</v>
      </c>
      <c r="AC10" s="214" t="s">
        <v>23</v>
      </c>
      <c r="AD10" s="213" t="s">
        <v>327</v>
      </c>
      <c r="AE10" s="214" t="s">
        <v>23</v>
      </c>
      <c r="AF10" s="213" t="s">
        <v>327</v>
      </c>
      <c r="AG10" s="214" t="s">
        <v>23</v>
      </c>
      <c r="AH10" s="213" t="s">
        <v>329</v>
      </c>
    </row>
    <row r="11" spans="1:34" ht="27" customHeight="true">
      <c r="A11" s="4" t="s"/>
      <c r="B11" s="4" t="s"/>
      <c r="C11" s="4" t="s"/>
      <c r="D11" s="25" t="s">
        <v>33</v>
      </c>
      <c r="E11" s="30" t="s">
        <v>25</v>
      </c>
      <c r="F11" s="29" t="s">
        <v>34</v>
      </c>
      <c r="G11" s="4" t="s"/>
      <c r="H11" s="4" t="s"/>
      <c r="I11" s="218" t="s"/>
      <c r="J11" s="23">
        <f>=COUNTIF(Q11:AH11,"=当前方案")+COUNTIF(Q11:AH11,"=存量维持")+COUNTIF(Q11:AH11,"=新技术试点")+COUNTIF(Q11:AH11,"=逐步淘汰")</f>
        <v>3</v>
      </c>
      <c r="K11" s="23">
        <f>=COUNTIF(Q11:AH11,"=未涉及")</f>
        <v>6</v>
      </c>
      <c r="L11" s="23" t="e">
        <f>=COUNTIF((Q11,S11,U11,W11,Y11,AA11,AC11,AE11,AG11),"")</f>
        <v>#VALUE!</v>
      </c>
      <c r="M11" s="22" t="s">
        <f>=IF(OR(E11="首选推荐"),"推荐",IF(OR(E11="新技术试点"),"中性","不推荐"))</f>
        <v>331</v>
      </c>
      <c r="N11" s="22">
        <f>=IF(M11="推荐",(J11+K11)/COUNTA(配置表!$G$3:$G$11),IF(M11="不推荐",1-P11,0))</f>
        <v>0.666666666666667</v>
      </c>
      <c r="O11" s="23">
        <f>=IF(M11="不推荐",J11,0)</f>
        <v>3</v>
      </c>
      <c r="P11" s="22">
        <f>=IF(M11="不推荐",J11/COUNTA(配置表!$G$3:$G$11),0)</f>
        <v>0.333333333333333</v>
      </c>
      <c r="Q11" s="213" t="s">
        <v>25</v>
      </c>
      <c r="R11" s="214" t="s">
        <v>21</v>
      </c>
      <c r="S11" s="213" t="s">
        <v>25</v>
      </c>
      <c r="T11" s="213" t="s">
        <v>21</v>
      </c>
      <c r="U11" s="213" t="s">
        <v>23</v>
      </c>
      <c r="V11" s="215" t="s">
        <v>327</v>
      </c>
      <c r="W11" s="213" t="s">
        <v>23</v>
      </c>
      <c r="X11" s="213" t="s">
        <v>327</v>
      </c>
      <c r="Y11" s="213" t="s">
        <v>23</v>
      </c>
      <c r="Z11" s="213" t="s">
        <v>327</v>
      </c>
      <c r="AA11" s="213" t="s">
        <v>23</v>
      </c>
      <c r="AB11" s="213" t="s">
        <v>327</v>
      </c>
      <c r="AC11" s="213" t="s">
        <v>23</v>
      </c>
      <c r="AD11" s="213" t="s">
        <v>327</v>
      </c>
      <c r="AE11" s="213" t="s">
        <v>23</v>
      </c>
      <c r="AF11" s="213" t="s">
        <v>327</v>
      </c>
      <c r="AG11" s="213" t="s">
        <v>20</v>
      </c>
      <c r="AH11" s="213" t="s">
        <v>21</v>
      </c>
    </row>
    <row r="12" spans="1:34" ht="27" customHeight="true">
      <c r="A12" s="4" t="s"/>
      <c r="B12" s="4" t="s"/>
      <c r="C12" s="4" t="s"/>
      <c r="D12" s="25" t="s">
        <v>35</v>
      </c>
      <c r="E12" s="20" t="s">
        <v>19</v>
      </c>
      <c r="F12" s="21" t="s"/>
      <c r="G12" s="4" t="s"/>
      <c r="H12" s="4" t="s"/>
      <c r="I12" s="218" t="s"/>
      <c r="J12" s="23">
        <f>=COUNTIF(Q12:AH12,"=当前方案")+COUNTIF(Q12:AH12,"=存量维持")+COUNTIF(Q12:AH12,"=新技术试点")+COUNTIF(Q12:AH12,"=逐步淘汰")</f>
        <v>3</v>
      </c>
      <c r="K12" s="23">
        <f>=COUNTIF(Q12:AH12,"=未涉及")</f>
        <v>6</v>
      </c>
      <c r="L12" s="23" t="e">
        <f>=COUNTIF((Q12,S12,U12,W12,Y12,AA12,AC12,AE12,AG12),"")</f>
        <v>#VALUE!</v>
      </c>
      <c r="M12" s="22" t="s">
        <f>=IF(OR(E12="首选推荐"),"推荐",IF(OR(E12="新技术试点"),"中性","不推荐"))</f>
        <v>326</v>
      </c>
      <c r="N12" s="22">
        <f>=IF(M12="推荐",(J12+K12)/COUNTA(配置表!$G$3:$G$11),IF(M12="不推荐",1-P12,0))</f>
        <v>1</v>
      </c>
      <c r="O12" s="23">
        <f>=IF(M12="不推荐",J12,0)</f>
        <v>0</v>
      </c>
      <c r="P12" s="22">
        <f>=IF(M12="不推荐",J12/COUNTA(配置表!$G$3:$G$11),0)</f>
        <v>0</v>
      </c>
      <c r="Q12" s="213" t="s">
        <v>20</v>
      </c>
      <c r="R12" s="214" t="s">
        <v>21</v>
      </c>
      <c r="S12" s="213" t="s">
        <v>20</v>
      </c>
      <c r="T12" s="213" t="s">
        <v>21</v>
      </c>
      <c r="U12" s="213" t="s">
        <v>23</v>
      </c>
      <c r="V12" s="213" t="s">
        <v>327</v>
      </c>
      <c r="W12" s="213" t="s">
        <v>23</v>
      </c>
      <c r="X12" s="213" t="s">
        <v>327</v>
      </c>
      <c r="Y12" s="213" t="s">
        <v>23</v>
      </c>
      <c r="Z12" s="213" t="s">
        <v>327</v>
      </c>
      <c r="AA12" s="213" t="s">
        <v>23</v>
      </c>
      <c r="AB12" s="213" t="s">
        <v>327</v>
      </c>
      <c r="AC12" s="213" t="s">
        <v>23</v>
      </c>
      <c r="AD12" s="213" t="s">
        <v>327</v>
      </c>
      <c r="AE12" s="213" t="s">
        <v>23</v>
      </c>
      <c r="AF12" s="213" t="s">
        <v>327</v>
      </c>
      <c r="AG12" s="213" t="s">
        <v>20</v>
      </c>
      <c r="AH12" s="213" t="s">
        <v>21</v>
      </c>
    </row>
    <row r="13" spans="1:34" ht="27" customHeight="true">
      <c r="A13" s="4" t="s"/>
      <c r="B13" s="4" t="s"/>
      <c r="C13" s="4" t="s"/>
      <c r="D13" s="25" t="s">
        <v>36</v>
      </c>
      <c r="E13" s="20" t="s">
        <v>25</v>
      </c>
      <c r="F13" s="29" t="s">
        <v>37</v>
      </c>
      <c r="G13" s="4" t="s"/>
      <c r="H13" s="4" t="s"/>
      <c r="I13" s="218" t="s"/>
      <c r="J13" s="23">
        <f>=COUNTIF(Q13:AH13,"=当前方案")+COUNTIF(Q13:AH13,"=存量维持")+COUNTIF(Q13:AH13,"=新技术试点")+COUNTIF(Q13:AH13,"=逐步淘汰")</f>
        <v>2</v>
      </c>
      <c r="K13" s="23">
        <f>=COUNTIF(Q13:AH13,"=未涉及")</f>
        <v>7</v>
      </c>
      <c r="L13" s="23" t="e">
        <f>=COUNTIF((Q13,S13,U13,W13,Y13,AA13,AC13,AE13,AG13),"")</f>
        <v>#VALUE!</v>
      </c>
      <c r="M13" s="22" t="s">
        <f>=IF(OR(E13="首选推荐"),"推荐",IF(OR(E13="新技术试点"),"中性","不推荐"))</f>
        <v>331</v>
      </c>
      <c r="N13" s="22">
        <f>=IF(M13="推荐",(J13+K13)/COUNTA(配置表!$G$3:$G$11),IF(M13="不推荐",1-P13,0))</f>
        <v>0.777777777777778</v>
      </c>
      <c r="O13" s="23">
        <f>=IF(M13="不推荐",J13,0)</f>
        <v>2</v>
      </c>
      <c r="P13" s="22">
        <f>=IF(M13="不推荐",J13/COUNTA(配置表!$G$3:$G$11),0)</f>
        <v>0.222222222222222</v>
      </c>
      <c r="Q13" s="213" t="s">
        <v>25</v>
      </c>
      <c r="R13" s="214" t="s">
        <v>21</v>
      </c>
      <c r="S13" s="213" t="s">
        <v>25</v>
      </c>
      <c r="T13" s="213" t="s">
        <v>21</v>
      </c>
      <c r="U13" s="213" t="s">
        <v>23</v>
      </c>
      <c r="V13" s="213" t="s">
        <v>327</v>
      </c>
      <c r="W13" s="213" t="s">
        <v>23</v>
      </c>
      <c r="X13" s="213" t="s">
        <v>327</v>
      </c>
      <c r="Y13" s="213" t="s">
        <v>23</v>
      </c>
      <c r="Z13" s="213" t="s">
        <v>327</v>
      </c>
      <c r="AA13" s="213" t="s">
        <v>23</v>
      </c>
      <c r="AB13" s="213" t="s">
        <v>327</v>
      </c>
      <c r="AC13" s="213" t="s">
        <v>23</v>
      </c>
      <c r="AD13" s="213" t="s">
        <v>327</v>
      </c>
      <c r="AE13" s="213" t="s">
        <v>23</v>
      </c>
      <c r="AF13" s="213" t="s">
        <v>327</v>
      </c>
      <c r="AG13" s="213" t="s">
        <v>23</v>
      </c>
      <c r="AH13" s="213" t="s">
        <v>327</v>
      </c>
    </row>
    <row r="14" spans="1:34" ht="27" customHeight="true">
      <c r="A14" s="4" t="s"/>
      <c r="B14" s="17" t="s">
        <v>38</v>
      </c>
      <c r="C14" s="31" t="s">
        <v>39</v>
      </c>
      <c r="D14" s="25" t="s">
        <v>40</v>
      </c>
      <c r="E14" s="20" t="s">
        <v>19</v>
      </c>
      <c r="F14" s="32" t="s">
        <v>735</v>
      </c>
      <c r="G14" s="4" t="s"/>
      <c r="H14" s="211">
        <f>=COUNTIF(M14:M18,"=推荐")*9/(COUNTIF(M14:M18,"=推荐")*9+SUM(O14:O18))</f>
        <v>1</v>
      </c>
      <c r="I14" s="219">
        <f>=COUNTIF(M14:M15,"=推荐")*9/(COUNTIF(M14:M15,"=推荐")*9+SUM(O14:O15))</f>
        <v>1</v>
      </c>
      <c r="J14" s="23">
        <f>=COUNTIF(Q14:AH14,"=当前方案")+COUNTIF(Q14:AH14,"=存量维持")+COUNTIF(Q14:AH14,"=新技术试点")+COUNTIF(Q14:AH14,"=逐步淘汰")</f>
        <v>9</v>
      </c>
      <c r="K14" s="23">
        <f>=COUNTIF(Q14:AH14,"=未涉及")</f>
        <v>0</v>
      </c>
      <c r="L14" s="23" t="e">
        <f>=COUNTIF((Q14,S14,U14,W14,Y14,AA14,AC14,AE14,AG14),"")</f>
        <v>#VALUE!</v>
      </c>
      <c r="M14" s="22" t="s">
        <f>=IF(OR(E14="首选推荐"),"推荐",IF(OR(E14="新技术试点"),"中性","不推荐"))</f>
        <v>326</v>
      </c>
      <c r="N14" s="22">
        <f>=IF(M14="推荐",(J14+K14)/COUNTA(配置表!$G$3:$G$11),IF(M14="不推荐",1-P14,0))</f>
        <v>1</v>
      </c>
      <c r="O14" s="23">
        <f>=IF(M14="不推荐",J14,0)</f>
        <v>0</v>
      </c>
      <c r="P14" s="22">
        <f>=IF(M14="不推荐",J14/COUNTA(配置表!$G$3:$G$11),0)</f>
        <v>0</v>
      </c>
      <c r="Q14" s="213" t="s">
        <v>20</v>
      </c>
      <c r="R14" s="214" t="s">
        <v>21</v>
      </c>
      <c r="S14" s="213" t="s">
        <v>20</v>
      </c>
      <c r="T14" s="214" t="s">
        <v>21</v>
      </c>
      <c r="U14" s="213" t="s">
        <v>20</v>
      </c>
      <c r="V14" s="213" t="s">
        <v>21</v>
      </c>
      <c r="W14" s="213" t="s">
        <v>20</v>
      </c>
      <c r="X14" s="213" t="s">
        <v>21</v>
      </c>
      <c r="Y14" s="213" t="s">
        <v>20</v>
      </c>
      <c r="Z14" s="213" t="s">
        <v>21</v>
      </c>
      <c r="AA14" s="213" t="s">
        <v>20</v>
      </c>
      <c r="AB14" s="213" t="s">
        <v>21</v>
      </c>
      <c r="AC14" s="213" t="s">
        <v>20</v>
      </c>
      <c r="AD14" s="213" t="s">
        <v>21</v>
      </c>
      <c r="AE14" s="215" t="s">
        <v>20</v>
      </c>
      <c r="AF14" s="213" t="s">
        <v>21</v>
      </c>
      <c r="AG14" s="213" t="s">
        <v>20</v>
      </c>
      <c r="AH14" s="213" t="s">
        <v>21</v>
      </c>
    </row>
    <row r="15" spans="1:34" ht="43" customHeight="true">
      <c r="A15" s="4" t="s"/>
      <c r="B15" s="25" t="s"/>
      <c r="C15" s="4" t="s"/>
      <c r="D15" s="25" t="s">
        <v>41</v>
      </c>
      <c r="E15" s="20" t="s">
        <v>19</v>
      </c>
      <c r="F15" s="32" t="s">
        <v>736</v>
      </c>
      <c r="G15" s="4" t="s"/>
      <c r="H15" s="25" t="s"/>
      <c r="I15" s="4" t="s"/>
      <c r="J15" s="23">
        <f>=COUNTIF(Q15:AH15,"=当前方案")+COUNTIF(Q15:AH15,"=存量维持")+COUNTIF(Q15:AH15,"=新技术试点")+COUNTIF(Q15:AH15,"=逐步淘汰")</f>
        <v>6</v>
      </c>
      <c r="K15" s="23">
        <f>=COUNTIF(Q15:AH15,"=未涉及")</f>
        <v>3</v>
      </c>
      <c r="L15" s="23" t="e">
        <f>=COUNTIF((Q15,S15,U15,W15,Y15,AA15,AC15,AE15,AG15),"")</f>
        <v>#VALUE!</v>
      </c>
      <c r="M15" s="22" t="s">
        <f>=IF(OR(E15="首选推荐"),"推荐",IF(OR(E15="新技术试点"),"中性","不推荐"))</f>
        <v>326</v>
      </c>
      <c r="N15" s="22">
        <f>=IF(M15="推荐",(J15+K15)/COUNTA(配置表!$G$3:$G$11),IF(M15="不推荐",1-P15,0))</f>
        <v>1</v>
      </c>
      <c r="O15" s="23">
        <f>=IF(M15="不推荐",J15,0)</f>
        <v>0</v>
      </c>
      <c r="P15" s="22">
        <f>=IF(M15="不推荐",J15/COUNTA(配置表!$G$3:$G$11),0)</f>
        <v>0</v>
      </c>
      <c r="Q15" s="213" t="s">
        <v>20</v>
      </c>
      <c r="R15" s="214" t="s">
        <v>21</v>
      </c>
      <c r="S15" s="213" t="s">
        <v>20</v>
      </c>
      <c r="T15" s="214" t="s">
        <v>329</v>
      </c>
      <c r="U15" s="213" t="s">
        <v>20</v>
      </c>
      <c r="V15" s="213" t="s">
        <v>21</v>
      </c>
      <c r="W15" s="213" t="s">
        <v>23</v>
      </c>
      <c r="X15" s="213" t="s">
        <v>329</v>
      </c>
      <c r="Y15" s="213" t="s">
        <v>20</v>
      </c>
      <c r="Z15" s="213" t="s">
        <v>21</v>
      </c>
      <c r="AA15" s="213" t="s">
        <v>23</v>
      </c>
      <c r="AB15" s="213" t="s">
        <v>329</v>
      </c>
      <c r="AC15" s="213" t="s">
        <v>20</v>
      </c>
      <c r="AD15" s="213" t="s">
        <v>21</v>
      </c>
      <c r="AE15" s="213" t="s">
        <v>23</v>
      </c>
      <c r="AF15" s="213" t="s">
        <v>329</v>
      </c>
      <c r="AG15" s="213" t="s">
        <v>20</v>
      </c>
      <c r="AH15" s="213" t="s">
        <v>21</v>
      </c>
    </row>
    <row r="16" spans="1:34" ht="45" customHeight="true">
      <c r="A16" s="4" t="s"/>
      <c r="B16" s="4" t="s"/>
      <c r="C16" s="220" t="s">
        <v>332</v>
      </c>
      <c r="D16" s="25" t="s">
        <v>43</v>
      </c>
      <c r="E16" s="20" t="s">
        <v>19</v>
      </c>
      <c r="F16" s="32" t="s">
        <v>737</v>
      </c>
      <c r="G16" s="4" t="s"/>
      <c r="H16" s="4" t="s"/>
      <c r="I16" s="221">
        <f>=COUNTIF(M16:M17,"=推荐")*9/(COUNTIF(M16:M17,"=推荐")*9+SUM(O16:O17))</f>
        <v>1</v>
      </c>
      <c r="J16" s="23">
        <f>=COUNTIF(Q16:AH16,"=当前方案")+COUNTIF(Q16:AH16,"=存量维持")+COUNTIF(Q16:AH16,"=新技术试点")+COUNTIF(Q16:AH16,"=逐步淘汰")</f>
        <v>2</v>
      </c>
      <c r="K16" s="23">
        <f>=COUNTIF(Q16:AH16,"=未涉及")</f>
        <v>7</v>
      </c>
      <c r="L16" s="23" t="e">
        <f>=COUNTIF((Q16,S16,U16,W16,Y16,AA16,AC16,AE16,AG16),"")</f>
        <v>#VALUE!</v>
      </c>
      <c r="M16" s="22" t="s">
        <f>=IF(OR(E16="首选推荐"),"推荐",IF(OR(E16="新技术试点"),"中性","不推荐"))</f>
        <v>326</v>
      </c>
      <c r="N16" s="22">
        <f>=IF(M16="推荐",(J16+K16)/COUNTA(配置表!$G$3:$G$11),IF(M16="不推荐",1-P16,0))</f>
        <v>1</v>
      </c>
      <c r="O16" s="23">
        <f>=IF(M16="不推荐",J16,0)</f>
        <v>0</v>
      </c>
      <c r="P16" s="22">
        <f>=IF(M16="不推荐",J16/COUNTA(配置表!$G$3:$G$11),0)</f>
        <v>0</v>
      </c>
      <c r="Q16" s="214" t="s">
        <v>20</v>
      </c>
      <c r="R16" s="214" t="s">
        <v>21</v>
      </c>
      <c r="S16" s="214" t="s">
        <v>23</v>
      </c>
      <c r="T16" s="213" t="s">
        <v>329</v>
      </c>
      <c r="U16" s="214" t="s">
        <v>23</v>
      </c>
      <c r="V16" s="213" t="s">
        <v>329</v>
      </c>
      <c r="W16" s="214" t="s">
        <v>23</v>
      </c>
      <c r="X16" s="213" t="s">
        <v>329</v>
      </c>
      <c r="Y16" s="214" t="s">
        <v>23</v>
      </c>
      <c r="Z16" s="213" t="s">
        <v>329</v>
      </c>
      <c r="AA16" s="214" t="s">
        <v>23</v>
      </c>
      <c r="AB16" s="213" t="s">
        <v>329</v>
      </c>
      <c r="AC16" s="214" t="s">
        <v>20</v>
      </c>
      <c r="AD16" s="213" t="s">
        <v>21</v>
      </c>
      <c r="AE16" s="214" t="s">
        <v>23</v>
      </c>
      <c r="AF16" s="213" t="s">
        <v>327</v>
      </c>
      <c r="AG16" s="214" t="s">
        <v>23</v>
      </c>
      <c r="AH16" s="213" t="s">
        <v>329</v>
      </c>
    </row>
    <row r="17" spans="1:34" ht="43" customHeight="true">
      <c r="A17" s="4" t="s"/>
      <c r="B17" s="4" t="s"/>
      <c r="C17" s="39" t="s"/>
      <c r="D17" s="25" t="s">
        <v>333</v>
      </c>
      <c r="E17" s="20" t="s">
        <v>19</v>
      </c>
      <c r="F17" s="252" t="s">
        <v>595</v>
      </c>
      <c r="G17" s="4" t="s"/>
      <c r="H17" s="4" t="s"/>
      <c r="I17" s="39" t="s"/>
      <c r="J17" s="23">
        <f>=COUNTIF(Q17:AH17,"=当前方案")+COUNTIF(Q17:AH17,"=存量维持")+COUNTIF(Q17:AH17,"=新技术试点")+COUNTIF(Q17:AH17,"=逐步淘汰")</f>
        <v>1</v>
      </c>
      <c r="K17" s="23">
        <f>=COUNTIF(Q17:AH17,"=未涉及")</f>
        <v>8</v>
      </c>
      <c r="L17" s="23" t="e">
        <f>=COUNTIF((Q17,S17,U17,W17,Y17,AA17,AC17,AE17,AG17),"")</f>
        <v>#VALUE!</v>
      </c>
      <c r="M17" s="22" t="s">
        <f>=IF(OR(E17="首选推荐"),"推荐",IF(OR(E17="新技术试点"),"中性","不推荐"))</f>
        <v>326</v>
      </c>
      <c r="N17" s="22">
        <f>=IF(M17="推荐",(J17+K17)/COUNTA(配置表!$G$3:$G$11),IF(M17="不推荐",1-P17,0))</f>
        <v>1</v>
      </c>
      <c r="O17" s="23">
        <f>=IF(M17="不推荐",J17,0)</f>
        <v>0</v>
      </c>
      <c r="P17" s="22">
        <f>=IF(M17="不推荐",J17/COUNTA(配置表!$G$3:$G$11),0)</f>
        <v>0</v>
      </c>
      <c r="Q17" s="214" t="s">
        <v>23</v>
      </c>
      <c r="R17" s="214" t="s">
        <v>329</v>
      </c>
      <c r="S17" s="214" t="s">
        <v>23</v>
      </c>
      <c r="T17" s="214" t="s">
        <v>329</v>
      </c>
      <c r="U17" s="214" t="s">
        <v>23</v>
      </c>
      <c r="V17" s="213" t="s">
        <v>329</v>
      </c>
      <c r="W17" s="214" t="s">
        <v>23</v>
      </c>
      <c r="X17" s="213" t="s">
        <v>329</v>
      </c>
      <c r="Y17" s="213" t="s">
        <v>23</v>
      </c>
      <c r="Z17" s="213" t="s">
        <v>329</v>
      </c>
      <c r="AA17" s="213" t="s">
        <v>23</v>
      </c>
      <c r="AB17" s="213" t="s">
        <v>329</v>
      </c>
      <c r="AC17" s="214" t="s">
        <v>25</v>
      </c>
      <c r="AD17" s="215" t="s">
        <v>329</v>
      </c>
      <c r="AE17" s="214" t="s">
        <v>23</v>
      </c>
      <c r="AF17" s="213" t="s">
        <v>327</v>
      </c>
      <c r="AG17" s="215" t="s">
        <v>23</v>
      </c>
      <c r="AH17" s="213" t="s">
        <v>329</v>
      </c>
    </row>
    <row r="18" spans="1:34" ht="43" customHeight="true">
      <c r="A18" s="4" t="s"/>
      <c r="B18" s="4" t="s"/>
      <c r="C18" s="31" t="s">
        <v>44</v>
      </c>
      <c r="D18" s="25" t="s">
        <v>45</v>
      </c>
      <c r="E18" s="20" t="s">
        <v>19</v>
      </c>
      <c r="F18" s="32" t="s">
        <v>738</v>
      </c>
      <c r="G18" s="4" t="s"/>
      <c r="H18" s="4" t="s"/>
      <c r="I18" s="225">
        <f>=COUNTIF(M18,"=推荐")*9/(COUNTIF(M18,"=推荐")*9+SUM(O18))</f>
        <v>1</v>
      </c>
      <c r="J18" s="23">
        <f>=COUNTIF(Q18:AH18,"=当前方案")+COUNTIF(Q18:AH18,"=存量维持")+COUNTIF(Q18:AH18,"=新技术试点")+COUNTIF(Q18:AH18,"=逐步淘汰")</f>
        <v>8</v>
      </c>
      <c r="K18" s="23">
        <f>=COUNTIF(Q18:AH18,"=未涉及")</f>
        <v>1</v>
      </c>
      <c r="L18" s="23" t="e">
        <f>=COUNTIF((Q18,S18,U18,W18,Y18,AA18,AC18,AE18,AG18),"")</f>
        <v>#VALUE!</v>
      </c>
      <c r="M18" s="22" t="s">
        <f>=IF(OR(E18="首选推荐"),"推荐",IF(OR(E18="新技术试点"),"中性","不推荐"))</f>
        <v>326</v>
      </c>
      <c r="N18" s="22">
        <f>=IF(M18="推荐",(J18+K18)/COUNTA(配置表!$G$3:$G$11),IF(M18="不推荐",1-P18,0))</f>
        <v>1</v>
      </c>
      <c r="O18" s="23">
        <f>=IF(M18="不推荐",J18,0)</f>
        <v>0</v>
      </c>
      <c r="P18" s="22">
        <f>=IF(M18="不推荐",J18/COUNTA(配置表!$G$3:$G$11),0)</f>
        <v>0</v>
      </c>
      <c r="Q18" s="214" t="s">
        <v>20</v>
      </c>
      <c r="R18" s="214" t="s">
        <v>21</v>
      </c>
      <c r="S18" s="214" t="s">
        <v>20</v>
      </c>
      <c r="T18" s="214" t="s">
        <v>21</v>
      </c>
      <c r="U18" s="214" t="s">
        <v>20</v>
      </c>
      <c r="V18" s="213" t="s">
        <v>21</v>
      </c>
      <c r="W18" s="214" t="s">
        <v>20</v>
      </c>
      <c r="X18" s="213" t="s">
        <v>21</v>
      </c>
      <c r="Y18" s="213" t="s">
        <v>20</v>
      </c>
      <c r="Z18" s="213" t="s">
        <v>21</v>
      </c>
      <c r="AA18" s="214" t="s">
        <v>20</v>
      </c>
      <c r="AB18" s="213" t="s">
        <v>21</v>
      </c>
      <c r="AC18" s="214" t="s">
        <v>20</v>
      </c>
      <c r="AD18" s="213" t="s">
        <v>21</v>
      </c>
      <c r="AE18" s="214" t="s">
        <v>23</v>
      </c>
      <c r="AF18" s="213" t="s">
        <v>329</v>
      </c>
      <c r="AG18" s="213" t="s">
        <v>20</v>
      </c>
      <c r="AH18" s="213" t="s">
        <v>21</v>
      </c>
    </row>
    <row r="19" spans="1:34" ht="27" customHeight="true">
      <c r="A19" s="4" t="s"/>
      <c r="B19" s="35" t="s">
        <v>46</v>
      </c>
      <c r="C19" s="36" t="s">
        <v>334</v>
      </c>
      <c r="D19" s="25" t="s">
        <v>48</v>
      </c>
      <c r="E19" s="20" t="s">
        <v>19</v>
      </c>
      <c r="F19" s="29" t="s"/>
      <c r="G19" s="4" t="s"/>
      <c r="H19" s="227">
        <f>=COUNTIF(M19:M23,"=推荐")*9/(COUNTIF(M19:M23,"=推荐")*9+SUM(O19:O23))</f>
        <v>1</v>
      </c>
      <c r="I19" s="228">
        <f>=COUNTIF(M19:M20,"=推荐")*9/(COUNTIF(M19:M20,"=推荐")*9+SUM(O19:O20))</f>
        <v>1</v>
      </c>
      <c r="J19" s="23">
        <f>=COUNTIF(Q19:AH19,"=当前方案")+COUNTIF(Q19:AH19,"=存量维持")+COUNTIF(Q19:AH19,"=新技术试点")+COUNTIF(Q19:AH19,"=逐步淘汰")</f>
        <v>9</v>
      </c>
      <c r="K19" s="23">
        <f>=COUNTIF(Q19:AH19,"=未涉及")</f>
        <v>0</v>
      </c>
      <c r="L19" s="23" t="e">
        <f>=COUNTIF((Q19,S19,U19,W19,Y19,AA19,AC19,AE19,AG19),"")</f>
        <v>#VALUE!</v>
      </c>
      <c r="M19" s="22" t="s">
        <f>=IF(OR(E19="首选推荐"),"推荐",IF(OR(E19="新技术试点"),"中性","不推荐"))</f>
        <v>326</v>
      </c>
      <c r="N19" s="22">
        <f>=IF(M19="推荐",(J19+K19)/COUNTA(配置表!$G$3:$G$11),IF(M19="不推荐",1-P19,0))</f>
        <v>1</v>
      </c>
      <c r="O19" s="23">
        <f>=IF(M19="不推荐",J19,0)</f>
        <v>0</v>
      </c>
      <c r="P19" s="22">
        <f>=IF(M19="不推荐",J19/COUNTA(配置表!$G$3:$G$11),0)</f>
        <v>0</v>
      </c>
      <c r="Q19" s="214" t="s">
        <v>20</v>
      </c>
      <c r="R19" s="214" t="s">
        <v>21</v>
      </c>
      <c r="S19" s="214" t="s">
        <v>20</v>
      </c>
      <c r="T19" s="214" t="s">
        <v>21</v>
      </c>
      <c r="U19" s="214" t="s">
        <v>20</v>
      </c>
      <c r="V19" s="213" t="s">
        <v>21</v>
      </c>
      <c r="W19" s="229" t="s">
        <v>20</v>
      </c>
      <c r="X19" s="214" t="s">
        <v>21</v>
      </c>
      <c r="Y19" s="214" t="s">
        <v>20</v>
      </c>
      <c r="Z19" s="213" t="s">
        <v>21</v>
      </c>
      <c r="AA19" s="214" t="s">
        <v>20</v>
      </c>
      <c r="AB19" s="213" t="s">
        <v>21</v>
      </c>
      <c r="AC19" s="214" t="s">
        <v>20</v>
      </c>
      <c r="AD19" s="213" t="s">
        <v>21</v>
      </c>
      <c r="AE19" s="214" t="s">
        <v>20</v>
      </c>
      <c r="AF19" s="213" t="s">
        <v>21</v>
      </c>
      <c r="AG19" s="213" t="s">
        <v>20</v>
      </c>
      <c r="AH19" s="213" t="s">
        <v>21</v>
      </c>
    </row>
    <row r="20" spans="1:34" ht="27" customHeight="true">
      <c r="A20" s="4" t="s"/>
      <c r="B20" s="38" t="s"/>
      <c r="C20" s="39" t="s"/>
      <c r="D20" s="25" t="s">
        <v>49</v>
      </c>
      <c r="E20" s="20" t="s">
        <v>19</v>
      </c>
      <c r="F20" s="29" t="s"/>
      <c r="G20" s="4" t="s"/>
      <c r="H20" s="38" t="s"/>
      <c r="I20" s="39" t="s"/>
      <c r="J20" s="23">
        <f>=COUNTIF(Q20:AH20,"=当前方案")+COUNTIF(Q20:AH20,"=存量维持")+COUNTIF(Q20:AH20,"=新技术试点")+COUNTIF(Q20:AH20,"=逐步淘汰")</f>
        <v>9</v>
      </c>
      <c r="K20" s="23">
        <f>=COUNTIF(Q20:AH20,"=未涉及")</f>
        <v>0</v>
      </c>
      <c r="L20" s="23" t="e">
        <f>=COUNTIF((Q20,S20,U20,W20,Y20,AA20,AC20,AE20,AG20),"")</f>
        <v>#VALUE!</v>
      </c>
      <c r="M20" s="22" t="s">
        <f>=IF(OR(E20="首选推荐"),"推荐",IF(OR(E20="新技术试点"),"中性","不推荐"))</f>
        <v>326</v>
      </c>
      <c r="N20" s="22">
        <f>=IF(M20="推荐",(J20+K20)/COUNTA(配置表!$G$3:$G$11),IF(M20="不推荐",1-P20,0))</f>
        <v>1</v>
      </c>
      <c r="O20" s="23">
        <f>=IF(M20="不推荐",J20,0)</f>
        <v>0</v>
      </c>
      <c r="P20" s="22">
        <f>=IF(M20="不推荐",J20/COUNTA(配置表!$G$3:$G$11),0)</f>
        <v>0</v>
      </c>
      <c r="Q20" s="214" t="s">
        <v>20</v>
      </c>
      <c r="R20" s="214" t="s">
        <v>21</v>
      </c>
      <c r="S20" s="214" t="s">
        <v>20</v>
      </c>
      <c r="T20" s="214" t="s">
        <v>21</v>
      </c>
      <c r="U20" s="214" t="s">
        <v>20</v>
      </c>
      <c r="V20" s="213" t="s">
        <v>21</v>
      </c>
      <c r="W20" s="229" t="s">
        <v>20</v>
      </c>
      <c r="X20" s="214" t="s">
        <v>21</v>
      </c>
      <c r="Y20" s="214" t="s">
        <v>20</v>
      </c>
      <c r="Z20" s="213" t="s">
        <v>21</v>
      </c>
      <c r="AA20" s="214" t="s">
        <v>20</v>
      </c>
      <c r="AB20" s="213" t="s">
        <v>21</v>
      </c>
      <c r="AC20" s="214" t="s">
        <v>20</v>
      </c>
      <c r="AD20" s="213" t="s">
        <v>21</v>
      </c>
      <c r="AE20" s="214" t="s">
        <v>20</v>
      </c>
      <c r="AF20" s="213" t="s">
        <v>21</v>
      </c>
      <c r="AG20" s="213" t="s">
        <v>20</v>
      </c>
      <c r="AH20" s="213" t="s">
        <v>21</v>
      </c>
    </row>
    <row r="21" spans="1:34" ht="27" customHeight="true">
      <c r="A21" s="4" t="s"/>
      <c r="B21" s="38" t="s"/>
      <c r="C21" s="36" t="s">
        <v>51</v>
      </c>
      <c r="D21" s="25" t="s">
        <v>52</v>
      </c>
      <c r="E21" s="20" t="s">
        <v>19</v>
      </c>
      <c r="F21" s="252" t="s">
        <v>596</v>
      </c>
      <c r="G21" s="4" t="s"/>
      <c r="H21" s="38" t="s"/>
      <c r="I21" s="230">
        <f>=COUNTIF(M21:M23,"=推荐")*9/(COUNTIF(M21:M23,"=推荐")*9+SUM(O21:O23))</f>
        <v>1</v>
      </c>
      <c r="J21" s="23">
        <f>=COUNTIF(Q21:AH21,"=当前方案")+COUNTIF(Q21:AH21,"=存量维持")+COUNTIF(Q21:AH21,"=新技术试点")+COUNTIF(Q21:AH21,"=逐步淘汰")</f>
        <v>7</v>
      </c>
      <c r="K21" s="23">
        <f>=COUNTIF(Q21:AH21,"=未涉及")</f>
        <v>2</v>
      </c>
      <c r="L21" s="23" t="e">
        <f>=COUNTIF((Q21,S21,U21,W21,Y21,AA21,AC21,AE21,AG21),"")</f>
        <v>#VALUE!</v>
      </c>
      <c r="M21" s="22" t="s">
        <f>=IF(OR(E21="首选推荐"),"推荐",IF(OR(E21="新技术试点"),"中性","不推荐"))</f>
        <v>326</v>
      </c>
      <c r="N21" s="22">
        <f>=IF(M21="推荐",(J21+K21)/COUNTA(配置表!$G$3:$G$11),IF(M21="不推荐",1-P21,0))</f>
        <v>1</v>
      </c>
      <c r="O21" s="23">
        <f>=IF(M21="不推荐",J21,0)</f>
        <v>0</v>
      </c>
      <c r="P21" s="22">
        <f>=IF(M21="不推荐",J21/COUNTA(配置表!$G$3:$G$11),0)</f>
        <v>0</v>
      </c>
      <c r="Q21" s="214" t="s">
        <v>20</v>
      </c>
      <c r="R21" s="214" t="s">
        <v>21</v>
      </c>
      <c r="S21" s="214" t="s">
        <v>20</v>
      </c>
      <c r="T21" s="214" t="s">
        <v>21</v>
      </c>
      <c r="U21" s="215" t="s">
        <v>25</v>
      </c>
      <c r="V21" s="213" t="s">
        <v>21</v>
      </c>
      <c r="W21" s="214" t="s">
        <v>23</v>
      </c>
      <c r="X21" s="213" t="s">
        <v>329</v>
      </c>
      <c r="Y21" s="214" t="s">
        <v>20</v>
      </c>
      <c r="Z21" s="213" t="s">
        <v>21</v>
      </c>
      <c r="AA21" s="214" t="s">
        <v>20</v>
      </c>
      <c r="AB21" s="213" t="s">
        <v>21</v>
      </c>
      <c r="AC21" s="215" t="s">
        <v>25</v>
      </c>
      <c r="AD21" s="213" t="s">
        <v>21</v>
      </c>
      <c r="AE21" s="214" t="s">
        <v>23</v>
      </c>
      <c r="AF21" s="213" t="s">
        <v>329</v>
      </c>
      <c r="AG21" s="213" t="s">
        <v>20</v>
      </c>
      <c r="AH21" s="213" t="s">
        <v>21</v>
      </c>
    </row>
    <row r="22" spans="1:34" ht="27" customHeight="true">
      <c r="A22" s="4" t="s"/>
      <c r="B22" s="38" t="s"/>
      <c r="C22" s="109" t="s"/>
      <c r="D22" s="25" t="s">
        <v>336</v>
      </c>
      <c r="E22" s="20" t="s">
        <v>19</v>
      </c>
      <c r="F22" s="252" t="s">
        <v>596</v>
      </c>
      <c r="G22" s="4" t="s"/>
      <c r="H22" s="38" t="s"/>
      <c r="I22" s="231" t="s"/>
      <c r="J22" s="23">
        <f>=COUNTIF(Q22:AH22,"=当前方案")+COUNTIF(Q22:AH22,"=存量维持")+COUNTIF(Q22:AH22,"=新技术试点")+COUNTIF(Q22:AH22,"=逐步淘汰")</f>
        <v>6</v>
      </c>
      <c r="K22" s="23">
        <f>=COUNTIF(Q22:AH22,"=未涉及")</f>
        <v>3</v>
      </c>
      <c r="L22" s="23" t="e">
        <f>=COUNTIF((Q22,S22,U22,W22,Y22,AA22,AC22,AE22,AG22),"")</f>
        <v>#VALUE!</v>
      </c>
      <c r="M22" s="22" t="s">
        <f>=IF(OR(E22="首选推荐"),"推荐",IF(OR(E22="新技术试点"),"中性","不推荐"))</f>
        <v>326</v>
      </c>
      <c r="N22" s="22">
        <f>=IF(M22="推荐",(J22+K22)/COUNTA(配置表!$G$3:$G$11),IF(M22="不推荐",1-P22,0))</f>
        <v>1</v>
      </c>
      <c r="O22" s="23">
        <f>=IF(M22="不推荐",J22,0)</f>
        <v>0</v>
      </c>
      <c r="P22" s="22">
        <f>=IF(M22="不推荐",J22/COUNTA(配置表!$G$3:$G$11),0)</f>
        <v>0</v>
      </c>
      <c r="Q22" s="214" t="s">
        <v>23</v>
      </c>
      <c r="R22" s="214" t="s">
        <v>329</v>
      </c>
      <c r="S22" s="214" t="s">
        <v>20</v>
      </c>
      <c r="T22" s="214" t="s">
        <v>21</v>
      </c>
      <c r="U22" s="215" t="s">
        <v>20</v>
      </c>
      <c r="V22" s="213" t="s">
        <v>21</v>
      </c>
      <c r="W22" s="214" t="s">
        <v>23</v>
      </c>
      <c r="X22" s="213" t="s">
        <v>329</v>
      </c>
      <c r="Y22" s="214" t="s">
        <v>20</v>
      </c>
      <c r="Z22" s="213" t="s">
        <v>21</v>
      </c>
      <c r="AA22" s="214" t="s">
        <v>20</v>
      </c>
      <c r="AB22" s="213" t="s">
        <v>21</v>
      </c>
      <c r="AC22" s="215" t="s">
        <v>20</v>
      </c>
      <c r="AD22" s="213" t="s">
        <v>21</v>
      </c>
      <c r="AE22" s="214" t="s">
        <v>23</v>
      </c>
      <c r="AF22" s="213" t="s">
        <v>329</v>
      </c>
      <c r="AG22" s="215" t="s">
        <v>20</v>
      </c>
      <c r="AH22" s="213" t="s">
        <v>21</v>
      </c>
    </row>
    <row r="23" spans="1:34" ht="27" customHeight="true">
      <c r="A23" s="4" t="s"/>
      <c r="B23" s="39" t="s"/>
      <c r="C23" s="39" t="s"/>
      <c r="D23" s="25" t="s">
        <v>54</v>
      </c>
      <c r="E23" s="20" t="s">
        <v>19</v>
      </c>
      <c r="F23" s="252" t="s">
        <v>596</v>
      </c>
      <c r="G23" s="4" t="s"/>
      <c r="H23" s="39" t="s"/>
      <c r="I23" s="233" t="s"/>
      <c r="J23" s="23">
        <f>=COUNTIF(Q23:AH23,"=当前方案")+COUNTIF(Q23:AH23,"=存量维持")+COUNTIF(Q23:AH23,"=新技术试点")+COUNTIF(Q23:AH23,"=逐步淘汰")</f>
        <v>7</v>
      </c>
      <c r="K23" s="23">
        <f>=COUNTIF(Q23:AH23,"=未涉及")</f>
        <v>2</v>
      </c>
      <c r="L23" s="23" t="e">
        <f>=COUNTIF((Q23,S23,U23,W23,Y23,AA23,AC23,AE23,AG23),"")</f>
        <v>#VALUE!</v>
      </c>
      <c r="M23" s="22" t="s">
        <f>=IF(OR(E23="首选推荐"),"推荐",IF(OR(E23="新技术试点"),"中性","不推荐"))</f>
        <v>326</v>
      </c>
      <c r="N23" s="22">
        <f>=IF(M23="推荐",(J23+K23)/COUNTA(配置表!$G$3:$G$11),IF(M23="不推荐",1-P23,0))</f>
        <v>1</v>
      </c>
      <c r="O23" s="23">
        <f>=IF(M23="不推荐",J23,0)</f>
        <v>0</v>
      </c>
      <c r="P23" s="22">
        <f>=IF(M23="不推荐",J23/COUNTA(配置表!$G$3:$G$11),0)</f>
        <v>0</v>
      </c>
      <c r="Q23" s="214" t="s">
        <v>20</v>
      </c>
      <c r="R23" s="214" t="s">
        <v>21</v>
      </c>
      <c r="S23" s="214" t="s">
        <v>20</v>
      </c>
      <c r="T23" s="214" t="s">
        <v>21</v>
      </c>
      <c r="U23" s="214" t="s">
        <v>20</v>
      </c>
      <c r="V23" s="213" t="s">
        <v>21</v>
      </c>
      <c r="W23" s="229" t="s">
        <v>23</v>
      </c>
      <c r="X23" s="213" t="s">
        <v>329</v>
      </c>
      <c r="Y23" s="214" t="s">
        <v>20</v>
      </c>
      <c r="Z23" s="213" t="s">
        <v>21</v>
      </c>
      <c r="AA23" s="214" t="s">
        <v>20</v>
      </c>
      <c r="AB23" s="213" t="s">
        <v>21</v>
      </c>
      <c r="AC23" s="214" t="s">
        <v>25</v>
      </c>
      <c r="AD23" s="213" t="s">
        <v>21</v>
      </c>
      <c r="AE23" s="214" t="s">
        <v>23</v>
      </c>
      <c r="AF23" s="213" t="s">
        <v>329</v>
      </c>
      <c r="AG23" s="213" t="s">
        <v>20</v>
      </c>
      <c r="AH23" s="213" t="s">
        <v>21</v>
      </c>
    </row>
    <row r="24" spans="1:34" ht="27" customHeight="true">
      <c r="A24" s="41" t="s">
        <v>337</v>
      </c>
      <c r="B24" s="35" t="s">
        <v>55</v>
      </c>
      <c r="C24" s="36" t="s">
        <v>56</v>
      </c>
      <c r="D24" s="19" t="s">
        <v>614</v>
      </c>
      <c r="E24" s="20" t="s">
        <v>19</v>
      </c>
      <c r="F24" s="29" t="s">
        <v>338</v>
      </c>
      <c r="G24" s="234">
        <f>=COUNTIF(M24:M47,"=推荐")*9/(COUNTIF(M24:M47,"=推荐")*9+SUM(O24:O47))</f>
        <v>0.970059880239521</v>
      </c>
      <c r="H24" s="227">
        <f>=COUNTIF(M24:M30,"=推荐")*9/(COUNTIF(M24:M30,"=推荐")*9+SUM(O24:O30))</f>
        <v>0.9375</v>
      </c>
      <c r="I24" s="228">
        <f>=COUNTIF(M24:M26,"=推荐")*9/(COUNTIF(M24:M26,"=推荐")*9+SUM(O24:O26))</f>
        <v>1</v>
      </c>
      <c r="J24" s="23">
        <f>=COUNTIF(Q24:AH24,"=当前方案")+COUNTIF(Q24:AH24,"=存量维持")+COUNTIF(Q24:AH24,"=新技术试点")+COUNTIF(Q24:AH24,"=逐步淘汰")</f>
        <v>9</v>
      </c>
      <c r="K24" s="23">
        <f>=COUNTIF(Q24:AH24,"=未涉及")</f>
        <v>0</v>
      </c>
      <c r="L24" s="23" t="e">
        <f>=COUNTIF((Q24,S24,U24,W24,Y24,AA24,AC24,AE24,AG24),"")</f>
        <v>#VALUE!</v>
      </c>
      <c r="M24" s="22" t="s">
        <f>=IF(OR(E24="首选推荐"),"推荐",IF(OR(E24="新技术试点"),"中性","不推荐"))</f>
        <v>326</v>
      </c>
      <c r="N24" s="22">
        <f>=IF(M24="推荐",(J24+K24)/COUNTA(配置表!$G$3:$G$11),IF(M24="不推荐",1-P24,0))</f>
        <v>1</v>
      </c>
      <c r="O24" s="23">
        <f>=IF(M24="不推荐",J24,0)</f>
        <v>0</v>
      </c>
      <c r="P24" s="22">
        <f>=IF(M24="不推荐",J24/COUNTA(配置表!$G$3:$G$11),0)</f>
        <v>0</v>
      </c>
      <c r="Q24" s="214" t="s">
        <v>20</v>
      </c>
      <c r="R24" s="214" t="s">
        <v>21</v>
      </c>
      <c r="S24" s="214" t="s">
        <v>20</v>
      </c>
      <c r="T24" s="214" t="s">
        <v>21</v>
      </c>
      <c r="U24" s="214" t="s">
        <v>20</v>
      </c>
      <c r="V24" s="213" t="s">
        <v>21</v>
      </c>
      <c r="W24" s="214" t="s">
        <v>20</v>
      </c>
      <c r="X24" s="213" t="s">
        <v>21</v>
      </c>
      <c r="Y24" s="214" t="s">
        <v>20</v>
      </c>
      <c r="Z24" s="213" t="s">
        <v>21</v>
      </c>
      <c r="AA24" s="214" t="s">
        <v>20</v>
      </c>
      <c r="AB24" s="213" t="s">
        <v>21</v>
      </c>
      <c r="AC24" s="214" t="s">
        <v>20</v>
      </c>
      <c r="AD24" s="213" t="s">
        <v>21</v>
      </c>
      <c r="AE24" s="214" t="s">
        <v>20</v>
      </c>
      <c r="AF24" s="213" t="s">
        <v>21</v>
      </c>
      <c r="AG24" s="213" t="s">
        <v>20</v>
      </c>
      <c r="AH24" s="213" t="s">
        <v>21</v>
      </c>
    </row>
    <row r="25" spans="1:34" ht="27" customHeight="true">
      <c r="A25" s="42" t="s"/>
      <c r="B25" s="43" t="s"/>
      <c r="C25" s="38" t="s"/>
      <c r="D25" s="25" t="s">
        <v>58</v>
      </c>
      <c r="E25" s="44" t="s">
        <v>19</v>
      </c>
      <c r="F25" s="29" t="s">
        <v>339</v>
      </c>
      <c r="G25" s="42" t="s"/>
      <c r="H25" s="43" t="s"/>
      <c r="I25" s="38" t="s"/>
      <c r="J25" s="23">
        <f>=COUNTIF(Q25:AH25,"=当前方案")+COUNTIF(Q25:AH25,"=存量维持")+COUNTIF(Q25:AH25,"=新技术试点")+COUNTIF(Q25:AH25,"=逐步淘汰")</f>
        <v>3</v>
      </c>
      <c r="K25" s="23">
        <f>=COUNTIF(Q25:AH25,"=未涉及")</f>
        <v>6</v>
      </c>
      <c r="L25" s="23" t="e">
        <f>=COUNTIF((Q25,S25,U25,W25,Y25,AA25,AC25,AE25,AG25),"")</f>
        <v>#VALUE!</v>
      </c>
      <c r="M25" s="22" t="s">
        <f>=IF(OR(E25="首选推荐"),"推荐",IF(OR(E25="新技术试点"),"中性","不推荐"))</f>
        <v>326</v>
      </c>
      <c r="N25" s="22">
        <f>=IF(M25="推荐",(J25+K25)/COUNTA(配置表!$G$3:$G$11),IF(M25="不推荐",1-P25,0))</f>
        <v>1</v>
      </c>
      <c r="O25" s="23">
        <f>=IF(M25="不推荐",J25,0)</f>
        <v>0</v>
      </c>
      <c r="P25" s="22">
        <f>=IF(M25="不推荐",J25/COUNTA(配置表!$G$3:$G$11),0)</f>
        <v>0</v>
      </c>
      <c r="Q25" s="214" t="s">
        <v>20</v>
      </c>
      <c r="R25" s="214" t="s">
        <v>21</v>
      </c>
      <c r="S25" s="214" t="s">
        <v>20</v>
      </c>
      <c r="T25" s="213" t="s">
        <v>21</v>
      </c>
      <c r="U25" s="214" t="s">
        <v>23</v>
      </c>
      <c r="V25" s="213" t="s">
        <v>327</v>
      </c>
      <c r="W25" s="214" t="s">
        <v>23</v>
      </c>
      <c r="X25" s="213" t="s">
        <v>327</v>
      </c>
      <c r="Y25" s="214" t="s">
        <v>23</v>
      </c>
      <c r="Z25" s="213" t="s">
        <v>327</v>
      </c>
      <c r="AA25" s="229" t="s">
        <v>23</v>
      </c>
      <c r="AB25" s="213" t="s">
        <v>327</v>
      </c>
      <c r="AC25" s="214" t="s">
        <v>23</v>
      </c>
      <c r="AD25" s="213" t="s">
        <v>327</v>
      </c>
      <c r="AE25" s="214" t="s">
        <v>23</v>
      </c>
      <c r="AF25" s="213" t="s">
        <v>327</v>
      </c>
      <c r="AG25" s="213" t="s">
        <v>20</v>
      </c>
      <c r="AH25" s="213" t="s">
        <v>21</v>
      </c>
    </row>
    <row r="26" spans="1:34" ht="27" customHeight="true">
      <c r="A26" s="42" t="s"/>
      <c r="B26" s="43" t="s"/>
      <c r="C26" s="39" t="s"/>
      <c r="D26" s="25" t="s">
        <v>60</v>
      </c>
      <c r="E26" s="44" t="s">
        <v>19</v>
      </c>
      <c r="F26" s="29" t="s">
        <v>340</v>
      </c>
      <c r="G26" s="42" t="s"/>
      <c r="H26" s="43" t="s"/>
      <c r="I26" s="39" t="s"/>
      <c r="J26" s="23">
        <f>=COUNTIF(Q26:AH26,"=当前方案")+COUNTIF(Q26:AH26,"=存量维持")+COUNTIF(Q26:AH26,"=新技术试点")+COUNTIF(Q26:AH26,"=逐步淘汰")</f>
        <v>3</v>
      </c>
      <c r="K26" s="23">
        <f>=COUNTIF(Q26:AH26,"=未涉及")</f>
        <v>6</v>
      </c>
      <c r="L26" s="23" t="e">
        <f>=COUNTIF((Q26,S26,U26,W26,Y26,AA26,AC26,AE26,AG26),"")</f>
        <v>#VALUE!</v>
      </c>
      <c r="M26" s="22" t="s">
        <f>=IF(OR(E26="首选推荐"),"推荐",IF(OR(E26="新技术试点"),"中性","不推荐"))</f>
        <v>326</v>
      </c>
      <c r="N26" s="22">
        <f>=IF(M26="推荐",(J26+K26)/COUNTA(配置表!$G$3:$G$11),IF(M26="不推荐",1-P26,0))</f>
        <v>1</v>
      </c>
      <c r="O26" s="23">
        <f>=IF(M26="不推荐",J26,0)</f>
        <v>0</v>
      </c>
      <c r="P26" s="22">
        <f>=IF(M26="不推荐",J26/COUNTA(配置表!$G$3:$G$11),0)</f>
        <v>0</v>
      </c>
      <c r="Q26" s="214" t="s">
        <v>20</v>
      </c>
      <c r="R26" s="214" t="s">
        <v>21</v>
      </c>
      <c r="S26" s="214" t="s">
        <v>20</v>
      </c>
      <c r="T26" s="213" t="s">
        <v>21</v>
      </c>
      <c r="U26" s="215" t="s">
        <v>23</v>
      </c>
      <c r="V26" s="213" t="s">
        <v>327</v>
      </c>
      <c r="W26" s="229" t="s">
        <v>23</v>
      </c>
      <c r="X26" s="213" t="s">
        <v>327</v>
      </c>
      <c r="Y26" s="214" t="s">
        <v>23</v>
      </c>
      <c r="Z26" s="215" t="s">
        <v>327</v>
      </c>
      <c r="AA26" s="229" t="s">
        <v>23</v>
      </c>
      <c r="AB26" s="213" t="s">
        <v>327</v>
      </c>
      <c r="AC26" s="215" t="s">
        <v>23</v>
      </c>
      <c r="AD26" s="213" t="s">
        <v>327</v>
      </c>
      <c r="AE26" s="214" t="s">
        <v>23</v>
      </c>
      <c r="AF26" s="213" t="s">
        <v>327</v>
      </c>
      <c r="AG26" s="213" t="s">
        <v>20</v>
      </c>
      <c r="AH26" s="213" t="s">
        <v>21</v>
      </c>
    </row>
    <row r="27" spans="1:34" ht="27" customHeight="true">
      <c r="A27" s="42" t="s"/>
      <c r="B27" s="38" t="s"/>
      <c r="C27" s="46" t="s">
        <v>615</v>
      </c>
      <c r="D27" s="25" t="s">
        <v>62</v>
      </c>
      <c r="E27" s="20" t="s">
        <v>19</v>
      </c>
      <c r="F27" s="29" t="s">
        <v>341</v>
      </c>
      <c r="G27" s="42" t="s"/>
      <c r="H27" s="38" t="s"/>
      <c r="I27" s="235">
        <f>=COUNTIF(M27:M30,"=推荐")*9/(COUNTIF(M27:M30,"=推荐")*9+SUM(O27:O30))</f>
        <v>0.857142857142857</v>
      </c>
      <c r="J27" s="23">
        <f>=COUNTIF(Q27:AH27,"=当前方案")+COUNTIF(Q27:AH27,"=存量维持")+COUNTIF(Q27:AH27,"=新技术试点")+COUNTIF(Q27:AH27,"=逐步淘汰")</f>
        <v>9</v>
      </c>
      <c r="K27" s="23">
        <f>=COUNTIF(Q27:AH27,"=未涉及")</f>
        <v>0</v>
      </c>
      <c r="L27" s="23" t="e">
        <f>=COUNTIF((Q27,S27,U27,W27,Y27,AA27,AC27,AE27,AG27),"")</f>
        <v>#VALUE!</v>
      </c>
      <c r="M27" s="22" t="s">
        <f>=IF(OR(E27="首选推荐"),"推荐",IF(OR(E27="新技术试点"),"中性","不推荐"))</f>
        <v>326</v>
      </c>
      <c r="N27" s="22">
        <f>=IF(M27="推荐",(J27+K27)/COUNTA(配置表!$G$3:$G$11),IF(M27="不推荐",1-P27,0))</f>
        <v>1</v>
      </c>
      <c r="O27" s="23">
        <f>=IF(M27="不推荐",J27,0)</f>
        <v>0</v>
      </c>
      <c r="P27" s="22">
        <f>=IF(M27="不推荐",J27/COUNTA(配置表!$G$3:$G$11),0)</f>
        <v>0</v>
      </c>
      <c r="Q27" s="213" t="s">
        <v>20</v>
      </c>
      <c r="R27" s="214" t="s">
        <v>21</v>
      </c>
      <c r="S27" s="213" t="s">
        <v>20</v>
      </c>
      <c r="T27" s="214" t="s">
        <v>21</v>
      </c>
      <c r="U27" s="213" t="s">
        <v>20</v>
      </c>
      <c r="V27" s="213" t="s">
        <v>21</v>
      </c>
      <c r="W27" s="213" t="s">
        <v>20</v>
      </c>
      <c r="X27" s="213" t="s">
        <v>21</v>
      </c>
      <c r="Y27" s="213" t="s">
        <v>20</v>
      </c>
      <c r="Z27" s="213" t="s">
        <v>21</v>
      </c>
      <c r="AA27" s="214" t="s">
        <v>20</v>
      </c>
      <c r="AB27" s="213" t="s">
        <v>21</v>
      </c>
      <c r="AC27" s="213" t="s">
        <v>20</v>
      </c>
      <c r="AD27" s="213" t="s">
        <v>21</v>
      </c>
      <c r="AE27" s="213" t="s">
        <v>20</v>
      </c>
      <c r="AF27" s="213" t="s">
        <v>21</v>
      </c>
      <c r="AG27" s="213" t="s">
        <v>20</v>
      </c>
      <c r="AH27" s="213" t="s">
        <v>21</v>
      </c>
    </row>
    <row r="28" spans="1:34" ht="27" customHeight="true">
      <c r="A28" s="42" t="s"/>
      <c r="B28" s="38" t="s"/>
      <c r="C28" s="38" t="s"/>
      <c r="D28" s="25" t="s">
        <v>64</v>
      </c>
      <c r="E28" s="20" t="s">
        <v>19</v>
      </c>
      <c r="F28" s="29" t="s">
        <v>342</v>
      </c>
      <c r="G28" s="42" t="s"/>
      <c r="H28" s="38" t="s"/>
      <c r="I28" s="38" t="s"/>
      <c r="J28" s="23">
        <f>=COUNTIF(Q28:AH28,"=当前方案")+COUNTIF(Q28:AH28,"=存量维持")+COUNTIF(Q28:AH28,"=新技术试点")+COUNTIF(Q28:AH28,"=逐步淘汰")</f>
        <v>3</v>
      </c>
      <c r="K28" s="23">
        <f>=COUNTIF(Q28:AH28,"=未涉及")</f>
        <v>6</v>
      </c>
      <c r="L28" s="23" t="e">
        <f>=COUNTIF((Q28,S28,U28,W28,Y28,AA28,AC28,AE28,AG28),"")</f>
        <v>#VALUE!</v>
      </c>
      <c r="M28" s="22" t="s">
        <f>=IF(OR(E28="首选推荐"),"推荐",IF(OR(E28="新技术试点"),"中性","不推荐"))</f>
        <v>326</v>
      </c>
      <c r="N28" s="22">
        <f>=IF(M28="推荐",(J28+K28)/COUNTA(配置表!$G$3:$G$11),IF(M28="不推荐",1-P28,0))</f>
        <v>1</v>
      </c>
      <c r="O28" s="23">
        <f>=IF(M28="不推荐",J28,0)</f>
        <v>0</v>
      </c>
      <c r="P28" s="22">
        <f>=IF(M28="不推荐",J28/COUNTA(配置表!$G$3:$G$11),0)</f>
        <v>0</v>
      </c>
      <c r="Q28" s="213" t="s">
        <v>20</v>
      </c>
      <c r="R28" s="214" t="s">
        <v>21</v>
      </c>
      <c r="S28" s="213" t="s">
        <v>20</v>
      </c>
      <c r="T28" s="214" t="s">
        <v>21</v>
      </c>
      <c r="U28" s="213" t="s">
        <v>23</v>
      </c>
      <c r="V28" s="213" t="s">
        <v>327</v>
      </c>
      <c r="W28" s="213" t="s">
        <v>23</v>
      </c>
      <c r="X28" s="213" t="s">
        <v>327</v>
      </c>
      <c r="Y28" s="213" t="s">
        <v>20</v>
      </c>
      <c r="Z28" s="213" t="s">
        <v>21</v>
      </c>
      <c r="AA28" s="229" t="s">
        <v>23</v>
      </c>
      <c r="AB28" s="213" t="s">
        <v>327</v>
      </c>
      <c r="AC28" s="213" t="s">
        <v>23</v>
      </c>
      <c r="AD28" s="213" t="s">
        <v>327</v>
      </c>
      <c r="AE28" s="213" t="s">
        <v>23</v>
      </c>
      <c r="AF28" s="213" t="s">
        <v>327</v>
      </c>
      <c r="AG28" s="213" t="s">
        <v>23</v>
      </c>
      <c r="AH28" s="213" t="s">
        <v>329</v>
      </c>
    </row>
    <row r="29" spans="1:34" ht="41" customHeight="true">
      <c r="A29" s="42" t="s"/>
      <c r="B29" s="38" t="s"/>
      <c r="C29" s="38" t="s"/>
      <c r="D29" s="25" t="s">
        <v>66</v>
      </c>
      <c r="E29" s="20" t="s">
        <v>29</v>
      </c>
      <c r="F29" s="29" t="s">
        <v>67</v>
      </c>
      <c r="G29" s="42" t="s"/>
      <c r="H29" s="38" t="s"/>
      <c r="I29" s="38" t="s"/>
      <c r="J29" s="23">
        <f>=COUNTIF(Q29:AH29,"=当前方案")+COUNTIF(Q29:AH29,"=存量维持")+COUNTIF(Q29:AH29,"=新技术试点")+COUNTIF(Q29:AH29,"=逐步淘汰")</f>
        <v>2</v>
      </c>
      <c r="K29" s="23">
        <f>=COUNTIF(Q29:AH29,"=未涉及")</f>
        <v>7</v>
      </c>
      <c r="L29" s="23" t="e">
        <f>=COUNTIF((Q29,S29,U29,W29,Y29,AA29,AC29,AE29,AG29),"")</f>
        <v>#VALUE!</v>
      </c>
      <c r="M29" s="22" t="s">
        <f>=IF(OR(E29="首选推荐"),"推荐",IF(OR(E29="新技术试点"),"中性","不推荐"))</f>
        <v>328</v>
      </c>
      <c r="N29" s="22">
        <f>=IF(M29="推荐",(J29+K29)/COUNTA(配置表!$G$3:$G$11),IF(M29="不推荐",1-P29,0))</f>
        <v>0</v>
      </c>
      <c r="O29" s="23">
        <f>=IF(M29="不推荐",J29,0)</f>
        <v>0</v>
      </c>
      <c r="P29" s="22">
        <f>=IF(M29="不推荐",J29/COUNTA(配置表!$G$3:$G$11),0)</f>
        <v>0</v>
      </c>
      <c r="Q29" s="213" t="s">
        <v>23</v>
      </c>
      <c r="R29" s="213" t="s">
        <v>327</v>
      </c>
      <c r="S29" s="213" t="s">
        <v>23</v>
      </c>
      <c r="T29" s="213" t="s">
        <v>329</v>
      </c>
      <c r="U29" s="213" t="s">
        <v>23</v>
      </c>
      <c r="V29" s="213" t="s">
        <v>327</v>
      </c>
      <c r="W29" s="229" t="s">
        <v>23</v>
      </c>
      <c r="X29" s="213" t="s">
        <v>327</v>
      </c>
      <c r="Y29" s="213" t="s">
        <v>23</v>
      </c>
      <c r="Z29" s="213" t="s">
        <v>327</v>
      </c>
      <c r="AA29" s="229" t="s">
        <v>23</v>
      </c>
      <c r="AB29" s="213" t="s">
        <v>327</v>
      </c>
      <c r="AC29" s="213" t="s">
        <v>29</v>
      </c>
      <c r="AD29" s="213" t="s">
        <v>329</v>
      </c>
      <c r="AE29" s="213" t="s">
        <v>20</v>
      </c>
      <c r="AF29" s="213" t="s">
        <v>21</v>
      </c>
      <c r="AG29" s="213" t="s">
        <v>23</v>
      </c>
      <c r="AH29" s="213" t="s">
        <v>329</v>
      </c>
    </row>
    <row r="30" spans="1:34" ht="27" customHeight="true">
      <c r="A30" s="42" t="s"/>
      <c r="B30" s="39" t="s"/>
      <c r="C30" s="39" t="s"/>
      <c r="D30" s="25" t="s">
        <v>68</v>
      </c>
      <c r="E30" s="47" t="s">
        <v>69</v>
      </c>
      <c r="F30" s="21" t="s"/>
      <c r="G30" s="42" t="s"/>
      <c r="H30" s="39" t="s"/>
      <c r="I30" s="39" t="s"/>
      <c r="J30" s="23">
        <f>=COUNTIF(Q30:AH30,"=当前方案")+COUNTIF(Q30:AH30,"=存量维持")+COUNTIF(Q30:AH30,"=新技术试点")+COUNTIF(Q30:AH30,"=逐步淘汰")</f>
        <v>3</v>
      </c>
      <c r="K30" s="23">
        <f>=COUNTIF(Q30:AH30,"=未涉及")</f>
        <v>5</v>
      </c>
      <c r="L30" s="23" t="e">
        <f>=COUNTIF((Q30,S30,U30,W30,Y30,AA30,AC30,AE30,AG30),"")</f>
        <v>#VALUE!</v>
      </c>
      <c r="M30" s="22" t="s">
        <f>=IF(OR(E30="首选推荐"),"推荐",IF(OR(E30="新技术试点"),"中性","不推荐"))</f>
        <v>331</v>
      </c>
      <c r="N30" s="22">
        <f>=IF(M30="推荐",(J30+K30)/COUNTA(配置表!$G$3:$G$11),IF(M30="不推荐",1-P30,0))</f>
        <v>0.666666666666667</v>
      </c>
      <c r="O30" s="23">
        <f>=IF(M30="不推荐",J30,0)</f>
        <v>3</v>
      </c>
      <c r="P30" s="22">
        <f>=IF(M30="不推荐",J30/COUNTA(配置表!$G$3:$G$11),0)</f>
        <v>0.333333333333333</v>
      </c>
      <c r="Q30" s="213" t="s">
        <v>25</v>
      </c>
      <c r="R30" s="215" t="s">
        <v>21</v>
      </c>
      <c r="S30" s="213" t="s">
        <v>25</v>
      </c>
      <c r="T30" s="215" t="s">
        <v>21</v>
      </c>
      <c r="U30" s="213" t="s">
        <v>343</v>
      </c>
      <c r="V30" s="213" t="s">
        <v>21</v>
      </c>
      <c r="W30" s="229" t="s">
        <v>23</v>
      </c>
      <c r="X30" s="213" t="s">
        <v>327</v>
      </c>
      <c r="Y30" s="213" t="s">
        <v>23</v>
      </c>
      <c r="Z30" s="213" t="s">
        <v>327</v>
      </c>
      <c r="AA30" s="229" t="s">
        <v>23</v>
      </c>
      <c r="AB30" s="213" t="s">
        <v>327</v>
      </c>
      <c r="AC30" s="213" t="s">
        <v>25</v>
      </c>
      <c r="AD30" s="213" t="s">
        <v>344</v>
      </c>
      <c r="AE30" s="213" t="s">
        <v>23</v>
      </c>
      <c r="AF30" s="213" t="s">
        <v>327</v>
      </c>
      <c r="AG30" s="213" t="s">
        <v>23</v>
      </c>
      <c r="AH30" s="213" t="s">
        <v>344</v>
      </c>
    </row>
    <row r="31" spans="1:34" ht="27" customHeight="true">
      <c r="A31" s="42" t="s"/>
      <c r="B31" s="49" t="s">
        <v>616</v>
      </c>
      <c r="C31" s="50" t="s">
        <v>617</v>
      </c>
      <c r="D31" s="25" t="s">
        <v>70</v>
      </c>
      <c r="E31" s="20" t="s">
        <v>19</v>
      </c>
      <c r="F31" s="29" t="s">
        <v>345</v>
      </c>
      <c r="G31" s="42" t="s"/>
      <c r="H31" s="236">
        <f>=COUNTIF(M31:M34,"=推荐")*9/(COUNTIF(M31:M34,"=推荐")*9+SUM(O31:O34))</f>
        <v>1</v>
      </c>
      <c r="I31" s="219">
        <f>=COUNTIF(M31:M33,"=推荐")*9/(COUNTIF(M31:M33,"=推荐")*9+SUM(O31:O33))</f>
        <v>1</v>
      </c>
      <c r="J31" s="23">
        <f>=COUNTIF(Q31:AH31,"=当前方案")+COUNTIF(Q31:AH31,"=存量维持")+COUNTIF(Q31:AH31,"=新技术试点")+COUNTIF(Q31:AH31,"=逐步淘汰")</f>
        <v>6</v>
      </c>
      <c r="K31" s="23">
        <f>=COUNTIF(Q31:AH31,"=未涉及")</f>
        <v>3</v>
      </c>
      <c r="L31" s="23" t="e">
        <f>=COUNTIF((Q31,S31,U31,W31,Y31,AA31,AC31,AE31,AG31),"")</f>
        <v>#VALUE!</v>
      </c>
      <c r="M31" s="22" t="s">
        <f>=IF(OR(E31="首选推荐"),"推荐",IF(OR(E31="新技术试点"),"中性","不推荐"))</f>
        <v>326</v>
      </c>
      <c r="N31" s="22">
        <f>=IF(M31="推荐",(J31+K31)/COUNTA(配置表!$G$3:$G$11),IF(M31="不推荐",1-P31,0))</f>
        <v>1</v>
      </c>
      <c r="O31" s="23">
        <f>=IF(M31="不推荐",J31,0)</f>
        <v>0</v>
      </c>
      <c r="P31" s="22">
        <f>=IF(M31="不推荐",J31/COUNTA(配置表!$G$3:$G$11),0)</f>
        <v>0</v>
      </c>
      <c r="Q31" s="213" t="s">
        <v>23</v>
      </c>
      <c r="R31" s="213" t="s">
        <v>327</v>
      </c>
      <c r="S31" s="213" t="s">
        <v>20</v>
      </c>
      <c r="T31" s="213" t="s">
        <v>21</v>
      </c>
      <c r="U31" s="213" t="s">
        <v>20</v>
      </c>
      <c r="V31" s="213" t="s">
        <v>21</v>
      </c>
      <c r="W31" s="213" t="s">
        <v>20</v>
      </c>
      <c r="X31" s="213" t="s">
        <v>21</v>
      </c>
      <c r="Y31" s="213" t="s">
        <v>20</v>
      </c>
      <c r="Z31" s="213" t="s">
        <v>21</v>
      </c>
      <c r="AA31" s="213" t="s">
        <v>23</v>
      </c>
      <c r="AB31" s="213" t="s">
        <v>329</v>
      </c>
      <c r="AC31" s="213" t="s">
        <v>20</v>
      </c>
      <c r="AD31" s="213" t="s">
        <v>21</v>
      </c>
      <c r="AE31" s="213" t="s">
        <v>20</v>
      </c>
      <c r="AF31" s="213" t="s">
        <v>21</v>
      </c>
      <c r="AG31" s="213" t="s">
        <v>23</v>
      </c>
      <c r="AH31" s="213" t="s">
        <v>329</v>
      </c>
    </row>
    <row r="32" spans="1:34" ht="27" customHeight="true">
      <c r="A32" s="42" t="s"/>
      <c r="B32" s="19" t="s"/>
      <c r="C32" s="4" t="s"/>
      <c r="D32" s="25" t="s">
        <v>71</v>
      </c>
      <c r="E32" s="52" t="s">
        <v>19</v>
      </c>
      <c r="F32" s="29" t="s">
        <v>345</v>
      </c>
      <c r="G32" s="42" t="s"/>
      <c r="H32" s="19" t="s"/>
      <c r="I32" s="4" t="s"/>
      <c r="J32" s="23">
        <f>=COUNTIF(Q32:AH32,"=当前方案")+COUNTIF(Q32:AH32,"=存量维持")+COUNTIF(Q32:AH32,"=新技术试点")+COUNTIF(Q32:AH32,"=逐步淘汰")</f>
        <v>6</v>
      </c>
      <c r="K32" s="23">
        <f>=COUNTIF(Q32:AH32,"=未涉及")</f>
        <v>3</v>
      </c>
      <c r="L32" s="23" t="e">
        <f>=COUNTIF((Q32,S32,U32,W32,Y32,AA32,AC32,AE32,AG32),"")</f>
        <v>#VALUE!</v>
      </c>
      <c r="M32" s="22" t="s">
        <f>=IF(OR(E32="首选推荐"),"推荐",IF(OR(E32="新技术试点"),"中性","不推荐"))</f>
        <v>326</v>
      </c>
      <c r="N32" s="22">
        <f>=IF(M32="推荐",(J32+K32)/COUNTA(配置表!$G$3:$G$11),IF(M32="不推荐",1-P32,0))</f>
        <v>1</v>
      </c>
      <c r="O32" s="23">
        <f>=IF(M32="不推荐",J32,0)</f>
        <v>0</v>
      </c>
      <c r="P32" s="22">
        <f>=IF(M32="不推荐",J32/COUNTA(配置表!$G$3:$G$11),0)</f>
        <v>0</v>
      </c>
      <c r="Q32" s="213" t="s">
        <v>20</v>
      </c>
      <c r="R32" s="213" t="s">
        <v>21</v>
      </c>
      <c r="S32" s="213" t="s">
        <v>23</v>
      </c>
      <c r="T32" s="213" t="s">
        <v>327</v>
      </c>
      <c r="U32" s="213" t="s">
        <v>20</v>
      </c>
      <c r="V32" s="213" t="s">
        <v>21</v>
      </c>
      <c r="W32" s="213" t="s">
        <v>23</v>
      </c>
      <c r="X32" s="213" t="s">
        <v>329</v>
      </c>
      <c r="Y32" s="213" t="s">
        <v>20</v>
      </c>
      <c r="Z32" s="213" t="s">
        <v>21</v>
      </c>
      <c r="AA32" s="213" t="s">
        <v>23</v>
      </c>
      <c r="AB32" s="213" t="s">
        <v>327</v>
      </c>
      <c r="AC32" s="213" t="s">
        <v>20</v>
      </c>
      <c r="AD32" s="213" t="s">
        <v>21</v>
      </c>
      <c r="AE32" s="213" t="s">
        <v>25</v>
      </c>
      <c r="AF32" s="213" t="s">
        <v>330</v>
      </c>
      <c r="AG32" s="213" t="s">
        <v>20</v>
      </c>
      <c r="AH32" s="213" t="s">
        <v>21</v>
      </c>
    </row>
    <row r="33" spans="1:34" ht="27" customHeight="true">
      <c r="A33" s="42" t="s"/>
      <c r="B33" s="19" t="s"/>
      <c r="C33" s="4" t="s"/>
      <c r="D33" s="25" t="s">
        <v>73</v>
      </c>
      <c r="E33" s="47" t="s">
        <v>19</v>
      </c>
      <c r="F33" s="29" t="s">
        <v>346</v>
      </c>
      <c r="G33" s="42" t="s"/>
      <c r="H33" s="19" t="s"/>
      <c r="I33" s="4" t="s"/>
      <c r="J33" s="23">
        <f>=COUNTIF(Q33:AH33,"=当前方案")+COUNTIF(Q33:AH33,"=存量维持")+COUNTIF(Q33:AH33,"=新技术试点")+COUNTIF(Q33:AH33,"=逐步淘汰")</f>
        <v>8</v>
      </c>
      <c r="K33" s="23">
        <f>=COUNTIF(Q33:AH33,"=未涉及")</f>
        <v>1</v>
      </c>
      <c r="L33" s="23" t="e">
        <f>=COUNTIF((Q33,S33,U33,W33,Y33,AA33,AC33,AE33,AG33),"")</f>
        <v>#VALUE!</v>
      </c>
      <c r="M33" s="22" t="s">
        <f>=IF(OR(E33="首选推荐"),"推荐",IF(OR(E33="新技术试点"),"中性","不推荐"))</f>
        <v>326</v>
      </c>
      <c r="N33" s="22">
        <f>=IF(M33="推荐",(J33+K33)/COUNTA(配置表!$G$3:$G$11),IF(M33="不推荐",1-P33,0))</f>
        <v>1</v>
      </c>
      <c r="O33" s="23">
        <f>=IF(M33="不推荐",J33,0)</f>
        <v>0</v>
      </c>
      <c r="P33" s="22">
        <f>=IF(M33="不推荐",J33/COUNTA(配置表!$G$3:$G$11),0)</f>
        <v>0</v>
      </c>
      <c r="Q33" s="213" t="s">
        <v>20</v>
      </c>
      <c r="R33" s="213" t="s">
        <v>21</v>
      </c>
      <c r="S33" s="213" t="s">
        <v>20</v>
      </c>
      <c r="T33" s="213" t="s">
        <v>21</v>
      </c>
      <c r="U33" s="213" t="s">
        <v>20</v>
      </c>
      <c r="V33" s="213" t="s">
        <v>21</v>
      </c>
      <c r="W33" s="213" t="s">
        <v>20</v>
      </c>
      <c r="X33" s="213" t="s">
        <v>21</v>
      </c>
      <c r="Y33" s="213" t="s">
        <v>20</v>
      </c>
      <c r="Z33" s="213" t="s">
        <v>21</v>
      </c>
      <c r="AA33" s="213" t="s">
        <v>23</v>
      </c>
      <c r="AB33" s="213" t="s">
        <v>327</v>
      </c>
      <c r="AC33" s="213" t="s">
        <v>20</v>
      </c>
      <c r="AD33" s="213" t="s">
        <v>21</v>
      </c>
      <c r="AE33" s="213" t="s">
        <v>25</v>
      </c>
      <c r="AF33" s="213" t="s">
        <v>21</v>
      </c>
      <c r="AG33" s="213" t="s">
        <v>20</v>
      </c>
      <c r="AH33" s="213" t="s">
        <v>21</v>
      </c>
    </row>
    <row r="34" spans="1:34" ht="27" customHeight="true">
      <c r="A34" s="42" t="s"/>
      <c r="B34" s="4" t="s"/>
      <c r="C34" s="31" t="s">
        <v>78</v>
      </c>
      <c r="D34" s="25" t="s">
        <v>79</v>
      </c>
      <c r="E34" s="20" t="s">
        <v>19</v>
      </c>
      <c r="F34" s="29" t="s">
        <v>347</v>
      </c>
      <c r="G34" s="42" t="s"/>
      <c r="H34" s="4" t="s"/>
      <c r="I34" s="237">
        <f>=COUNTIF(M34,"=推荐")*9/(COUNTIF(M34,"=推荐")*9+SUM(O34))</f>
        <v>1</v>
      </c>
      <c r="J34" s="23">
        <f>=COUNTIF(Q34:AH34,"=当前方案")+COUNTIF(Q34:AH34,"=存量维持")+COUNTIF(Q34:AH34,"=新技术试点")+COUNTIF(Q34:AH34,"=逐步淘汰")</f>
        <v>8</v>
      </c>
      <c r="K34" s="23">
        <f>=COUNTIF(Q34:AH34,"=未涉及")</f>
        <v>1</v>
      </c>
      <c r="L34" s="23" t="e">
        <f>=COUNTIF((Q34,S34,U34,W34,Y34,AA34,AC34,AE34,AG34),"")</f>
        <v>#VALUE!</v>
      </c>
      <c r="M34" s="22" t="s">
        <f>=IF(OR(E34="首选推荐"),"推荐",IF(OR(E34="新技术试点"),"中性","不推荐"))</f>
        <v>326</v>
      </c>
      <c r="N34" s="22">
        <f>=IF(M34="推荐",(J34+K34)/COUNTA(配置表!$G$3:$G$11),IF(M34="不推荐",1-P34,0))</f>
        <v>1</v>
      </c>
      <c r="O34" s="23">
        <f>=IF(M34="不推荐",J34,0)</f>
        <v>0</v>
      </c>
      <c r="P34" s="22">
        <f>=IF(M34="不推荐",J34/COUNTA(配置表!$G$3:$G$11),0)</f>
        <v>0</v>
      </c>
      <c r="Q34" s="213" t="s">
        <v>20</v>
      </c>
      <c r="R34" s="213" t="s">
        <v>21</v>
      </c>
      <c r="S34" s="213" t="s">
        <v>20</v>
      </c>
      <c r="T34" s="213" t="s">
        <v>21</v>
      </c>
      <c r="U34" s="213" t="s">
        <v>29</v>
      </c>
      <c r="V34" s="213" t="s">
        <v>329</v>
      </c>
      <c r="W34" s="213" t="s">
        <v>20</v>
      </c>
      <c r="X34" s="213" t="s">
        <v>21</v>
      </c>
      <c r="Y34" s="213" t="s">
        <v>29</v>
      </c>
      <c r="Z34" s="213" t="s">
        <v>329</v>
      </c>
      <c r="AA34" s="213" t="s">
        <v>29</v>
      </c>
      <c r="AB34" s="213" t="s">
        <v>329</v>
      </c>
      <c r="AC34" s="213" t="s">
        <v>25</v>
      </c>
      <c r="AD34" s="215" t="s">
        <v>329</v>
      </c>
      <c r="AE34" s="213" t="s">
        <v>20</v>
      </c>
      <c r="AF34" s="213" t="s">
        <v>21</v>
      </c>
      <c r="AG34" s="213" t="s">
        <v>23</v>
      </c>
      <c r="AH34" s="213" t="s">
        <v>329</v>
      </c>
    </row>
    <row r="35" spans="1:34" ht="27" customHeight="true">
      <c r="A35" s="42" t="s"/>
      <c r="B35" s="17" t="s">
        <v>348</v>
      </c>
      <c r="C35" s="31" t="s">
        <v>82</v>
      </c>
      <c r="D35" s="59" t="s">
        <v>83</v>
      </c>
      <c r="E35" s="20" t="s">
        <v>19</v>
      </c>
      <c r="F35" s="29" t="s">
        <v>349</v>
      </c>
      <c r="G35" s="42" t="s"/>
      <c r="H35" s="211">
        <f>=COUNTIF(M35:M41,"=推荐")*9/(COUNTIF(M35:M41,"=推荐")*9+SUM(O35:O41))</f>
        <v>1</v>
      </c>
      <c r="I35" s="237">
        <f>=COUNTIF(M35,"=推荐")*9/(COUNTIF(M35,"=推荐")*9+SUM(O35))</f>
        <v>1</v>
      </c>
      <c r="J35" s="23">
        <f>=COUNTIF(Q35:AH35,"=当前方案")+COUNTIF(Q35:AH35,"=存量维持")+COUNTIF(Q35:AH35,"=新技术试点")+COUNTIF(Q35:AH35,"=逐步淘汰")</f>
        <v>5</v>
      </c>
      <c r="K35" s="23">
        <f>=COUNTIF(Q35:AH35,"=未涉及")</f>
        <v>4</v>
      </c>
      <c r="L35" s="23" t="e">
        <f>=COUNTIF((Q35,S35,U35,W35,Y35,AA35,AC35,AE35,AG35),"")</f>
        <v>#VALUE!</v>
      </c>
      <c r="M35" s="22" t="s">
        <f>=IF(OR(E35="首选推荐"),"推荐",IF(OR(E35="新技术试点"),"中性","不推荐"))</f>
        <v>326</v>
      </c>
      <c r="N35" s="22">
        <f>=IF(M35="推荐",(J35+K35)/COUNTA(配置表!$G$3:$G$11),IF(M35="不推荐",1-P35,0))</f>
        <v>1</v>
      </c>
      <c r="O35" s="23">
        <f>=IF(M35="不推荐",J35,0)</f>
        <v>0</v>
      </c>
      <c r="P35" s="22">
        <f>=IF(M35="不推荐",J35/COUNTA(配置表!$G$3:$G$11),0)</f>
        <v>0</v>
      </c>
      <c r="Q35" s="213" t="s">
        <v>20</v>
      </c>
      <c r="R35" s="214" t="s">
        <v>21</v>
      </c>
      <c r="S35" s="213" t="s">
        <v>23</v>
      </c>
      <c r="T35" s="213" t="s">
        <v>329</v>
      </c>
      <c r="U35" s="213" t="s">
        <v>20</v>
      </c>
      <c r="V35" s="213" t="s">
        <v>21</v>
      </c>
      <c r="W35" s="213" t="s">
        <v>20</v>
      </c>
      <c r="X35" s="213" t="s">
        <v>21</v>
      </c>
      <c r="Y35" s="213" t="s">
        <v>23</v>
      </c>
      <c r="Z35" s="213" t="s">
        <v>329</v>
      </c>
      <c r="AA35" s="213" t="s">
        <v>23</v>
      </c>
      <c r="AB35" s="213" t="s">
        <v>329</v>
      </c>
      <c r="AC35" s="213" t="s">
        <v>20</v>
      </c>
      <c r="AD35" s="213" t="s">
        <v>21</v>
      </c>
      <c r="AE35" s="213" t="s">
        <v>20</v>
      </c>
      <c r="AF35" s="213" t="s">
        <v>21</v>
      </c>
      <c r="AG35" s="213" t="s">
        <v>23</v>
      </c>
      <c r="AH35" s="213" t="s">
        <v>329</v>
      </c>
    </row>
    <row r="36" spans="1:34" ht="36" customHeight="true">
      <c r="A36" s="42" t="s"/>
      <c r="B36" s="4" t="s"/>
      <c r="C36" s="36" t="s">
        <v>85</v>
      </c>
      <c r="D36" s="25" t="s">
        <v>86</v>
      </c>
      <c r="E36" s="20" t="s">
        <v>29</v>
      </c>
      <c r="F36" s="29" t="s">
        <v>351</v>
      </c>
      <c r="G36" s="42" t="s"/>
      <c r="H36" s="4" t="s"/>
      <c r="I36" s="230">
        <v>0</v>
      </c>
      <c r="J36" s="23">
        <f>=COUNTIF(Q36:AH36,"=当前方案")+COUNTIF(Q36:AH36,"=存量维持")+COUNTIF(Q36:AH36,"=新技术试点")+COUNTIF(Q36:AH36,"=逐步淘汰")</f>
        <v>1</v>
      </c>
      <c r="K36" s="23">
        <f>=COUNTIF(Q36:AH36,"=未涉及")</f>
        <v>8</v>
      </c>
      <c r="L36" s="23" t="e">
        <f>=COUNTIF((Q36,S36,U36,W36,Y36,AA36,AC36,AE36,AG36),"")</f>
        <v>#VALUE!</v>
      </c>
      <c r="M36" s="22" t="s">
        <f>=IF(OR(E36="首选推荐"),"推荐",IF(OR(E36="新技术试点"),"中性","不推荐"))</f>
        <v>328</v>
      </c>
      <c r="N36" s="22">
        <f>=IF(M36="推荐",(J36+K36)/COUNTA(配置表!$G$3:$G$11),IF(M36="不推荐",1-P36,0))</f>
        <v>0</v>
      </c>
      <c r="O36" s="23">
        <f>=IF(M36="不推荐",J36,0)</f>
        <v>0</v>
      </c>
      <c r="P36" s="22">
        <f>=IF(M36="不推荐",J36/COUNTA(配置表!$G$3:$G$11),0)</f>
        <v>0</v>
      </c>
      <c r="Q36" s="214" t="s">
        <v>20</v>
      </c>
      <c r="R36" s="214" t="s">
        <v>21</v>
      </c>
      <c r="S36" s="213" t="s">
        <v>23</v>
      </c>
      <c r="T36" s="213" t="s">
        <v>329</v>
      </c>
      <c r="U36" s="214" t="s">
        <v>23</v>
      </c>
      <c r="V36" s="213" t="s">
        <v>327</v>
      </c>
      <c r="W36" s="229" t="s">
        <v>23</v>
      </c>
      <c r="X36" s="213" t="s">
        <v>327</v>
      </c>
      <c r="Y36" s="214" t="s">
        <v>23</v>
      </c>
      <c r="Z36" s="213" t="s">
        <v>327</v>
      </c>
      <c r="AA36" s="213" t="s">
        <v>23</v>
      </c>
      <c r="AB36" s="213" t="s">
        <v>329</v>
      </c>
      <c r="AC36" s="214" t="s">
        <v>23</v>
      </c>
      <c r="AD36" s="213" t="s">
        <v>327</v>
      </c>
      <c r="AE36" s="214" t="s">
        <v>23</v>
      </c>
      <c r="AF36" s="213" t="s">
        <v>327</v>
      </c>
      <c r="AG36" s="213" t="s">
        <v>23</v>
      </c>
      <c r="AH36" s="213" t="s">
        <v>329</v>
      </c>
    </row>
    <row r="37" spans="1:34" ht="42" customHeight="true">
      <c r="A37" s="42" t="s"/>
      <c r="B37" s="4" t="s"/>
      <c r="C37" s="38" t="s"/>
      <c r="D37" s="25" t="s">
        <v>352</v>
      </c>
      <c r="E37" s="20" t="s">
        <v>29</v>
      </c>
      <c r="F37" s="29" t="s">
        <v>353</v>
      </c>
      <c r="G37" s="42" t="s"/>
      <c r="H37" s="4" t="s"/>
      <c r="I37" s="251" t="s"/>
      <c r="J37" s="23">
        <f>=COUNTIF(Q37:AH37,"=当前方案")+COUNTIF(Q37:AH37,"=存量维持")+COUNTIF(Q37:AH37,"=新技术试点")+COUNTIF(Q37:AH37,"=逐步淘汰")</f>
        <v>0</v>
      </c>
      <c r="K37" s="23">
        <f>=COUNTIF(Q37:AH37,"=未涉及")</f>
        <v>9</v>
      </c>
      <c r="L37" s="23" t="e">
        <f>=COUNTIF((Q37,S37,U37,W37,Y37,AA37,AC37,AE37,AG37),"")</f>
        <v>#VALUE!</v>
      </c>
      <c r="M37" s="22" t="s">
        <f>=IF(OR(E37="首选推荐"),"推荐",IF(OR(E37="新技术试点"),"中性","不推荐"))</f>
        <v>328</v>
      </c>
      <c r="N37" s="22">
        <f>=IF(M37="推荐",(J37+K37)/COUNTA(配置表!$G$3:$G$11),IF(M37="不推荐",1-P37,0))</f>
        <v>0</v>
      </c>
      <c r="O37" s="23">
        <f>=IF(M37="不推荐",J37,0)</f>
        <v>0</v>
      </c>
      <c r="P37" s="22">
        <f>=IF(M37="不推荐",J37/COUNTA(配置表!$G$3:$G$11),0)</f>
        <v>0</v>
      </c>
      <c r="Q37" s="214" t="s">
        <v>23</v>
      </c>
      <c r="R37" s="214" t="s">
        <v>329</v>
      </c>
      <c r="S37" s="213" t="s">
        <v>23</v>
      </c>
      <c r="T37" s="213" t="s">
        <v>329</v>
      </c>
      <c r="U37" s="214" t="s">
        <v>23</v>
      </c>
      <c r="V37" s="214" t="s">
        <v>329</v>
      </c>
      <c r="W37" s="229" t="s">
        <v>23</v>
      </c>
      <c r="X37" s="213" t="s">
        <v>329</v>
      </c>
      <c r="Y37" s="214" t="s">
        <v>23</v>
      </c>
      <c r="Z37" s="213" t="s">
        <v>327</v>
      </c>
      <c r="AA37" s="213" t="s">
        <v>23</v>
      </c>
      <c r="AB37" s="213" t="s">
        <v>327</v>
      </c>
      <c r="AC37" s="214" t="s">
        <v>23</v>
      </c>
      <c r="AD37" s="214" t="s">
        <v>327</v>
      </c>
      <c r="AE37" s="214" t="s">
        <v>23</v>
      </c>
      <c r="AF37" s="213" t="s">
        <v>327</v>
      </c>
      <c r="AG37" s="213" t="s">
        <v>23</v>
      </c>
      <c r="AH37" s="213" t="s">
        <v>327</v>
      </c>
    </row>
    <row r="38" spans="1:34" ht="45" customHeight="true">
      <c r="A38" s="42" t="s"/>
      <c r="B38" s="4" t="s"/>
      <c r="C38" s="39" t="s"/>
      <c r="D38" s="25" t="s">
        <v>354</v>
      </c>
      <c r="E38" s="20" t="s">
        <v>29</v>
      </c>
      <c r="F38" s="29" t="s">
        <v>355</v>
      </c>
      <c r="G38" s="42" t="s"/>
      <c r="H38" s="4" t="s"/>
      <c r="I38" s="233" t="s"/>
      <c r="J38" s="23">
        <f>=COUNTIF(Q38:AH38,"=当前方案")+COUNTIF(Q38:AH38,"=存量维持")+COUNTIF(Q38:AH38,"=新技术试点")+COUNTIF(Q38:AH38,"=逐步淘汰")</f>
        <v>1</v>
      </c>
      <c r="K38" s="23">
        <f>=COUNTIF(Q38:AH38,"=未涉及")</f>
        <v>8</v>
      </c>
      <c r="L38" s="23" t="e">
        <f>=COUNTIF((Q38,S38,U38,W38,Y38,AA38,AC38,AE38,AG38),"")</f>
        <v>#VALUE!</v>
      </c>
      <c r="M38" s="22" t="s">
        <f>=IF(OR(E38="首选推荐"),"推荐",IF(OR(E38="新技术试点"),"中性","不推荐"))</f>
        <v>328</v>
      </c>
      <c r="N38" s="22">
        <f>=IF(M38="推荐",(J38+K38)/COUNTA(配置表!$G$3:$G$11),IF(M38="不推荐",1-P38,0))</f>
        <v>0</v>
      </c>
      <c r="O38" s="23">
        <f>=IF(M38="不推荐",J38,0)</f>
        <v>0</v>
      </c>
      <c r="P38" s="22">
        <f>=IF(M38="不推荐",J38/COUNTA(配置表!$G$3:$G$11),0)</f>
        <v>0</v>
      </c>
      <c r="Q38" s="229" t="s">
        <v>23</v>
      </c>
      <c r="R38" s="214" t="s">
        <v>329</v>
      </c>
      <c r="S38" s="213" t="s">
        <v>23</v>
      </c>
      <c r="T38" s="213" t="s">
        <v>329</v>
      </c>
      <c r="U38" s="214" t="s">
        <v>23</v>
      </c>
      <c r="V38" s="214" t="s">
        <v>329</v>
      </c>
      <c r="W38" s="229" t="s">
        <v>23</v>
      </c>
      <c r="X38" s="213" t="s">
        <v>329</v>
      </c>
      <c r="Y38" s="214" t="s">
        <v>23</v>
      </c>
      <c r="Z38" s="213" t="s">
        <v>327</v>
      </c>
      <c r="AA38" s="213" t="s">
        <v>23</v>
      </c>
      <c r="AB38" s="213" t="s">
        <v>327</v>
      </c>
      <c r="AC38" s="214" t="s">
        <v>23</v>
      </c>
      <c r="AD38" s="214" t="s">
        <v>327</v>
      </c>
      <c r="AE38" s="214" t="s">
        <v>29</v>
      </c>
      <c r="AF38" s="213" t="s">
        <v>21</v>
      </c>
      <c r="AG38" s="213" t="s">
        <v>23</v>
      </c>
      <c r="AH38" s="213" t="s">
        <v>327</v>
      </c>
    </row>
    <row r="39" spans="1:34" ht="32" customHeight="true">
      <c r="A39" s="42" t="s"/>
      <c r="B39" s="4" t="s"/>
      <c r="C39" s="36" t="s">
        <v>91</v>
      </c>
      <c r="D39" s="25" t="s">
        <v>92</v>
      </c>
      <c r="E39" s="20" t="s">
        <v>19</v>
      </c>
      <c r="F39" s="29" t="s">
        <v>739</v>
      </c>
      <c r="G39" s="42" t="s"/>
      <c r="H39" s="4" t="s"/>
      <c r="I39" s="228">
        <f>=COUNTIF(M39:M40,"=推荐")*9/(COUNTIF(M39:M40,"=推荐")*9+SUM(O39:O40))</f>
        <v>1</v>
      </c>
      <c r="J39" s="23">
        <f>=COUNTIF(Q39:AH39,"=当前方案")+COUNTIF(Q39:AH39,"=存量维持")+COUNTIF(Q39:AH39,"=新技术试点")+COUNTIF(Q39:AH39,"=逐步淘汰")</f>
        <v>1</v>
      </c>
      <c r="K39" s="23">
        <f>=COUNTIF(Q39:AH39,"=未涉及")</f>
        <v>8</v>
      </c>
      <c r="L39" s="23" t="e">
        <f>=COUNTIF((Q39,S39,U39,W39,Y39,AA39,AC39,AE39,AG39),"")</f>
        <v>#VALUE!</v>
      </c>
      <c r="M39" s="22" t="s">
        <f>=IF(OR(E39="首选推荐"),"推荐",IF(OR(E39="新技术试点"),"中性","不推荐"))</f>
        <v>326</v>
      </c>
      <c r="N39" s="22">
        <f>=IF(M39="推荐",(J39+K39)/COUNTA(配置表!$G$3:$G$11),IF(M39="不推荐",1-P39,0))</f>
        <v>1</v>
      </c>
      <c r="O39" s="23">
        <f>=IF(M39="不推荐",J39,0)</f>
        <v>0</v>
      </c>
      <c r="P39" s="22">
        <f>=IF(M39="不推荐",J39/COUNTA(配置表!$G$3:$G$11),0)</f>
        <v>0</v>
      </c>
      <c r="Q39" s="229" t="s">
        <v>23</v>
      </c>
      <c r="R39" s="214" t="s">
        <v>329</v>
      </c>
      <c r="S39" s="213" t="s">
        <v>20</v>
      </c>
      <c r="T39" s="213" t="s">
        <v>21</v>
      </c>
      <c r="U39" s="229" t="s">
        <v>23</v>
      </c>
      <c r="V39" s="214" t="s">
        <v>329</v>
      </c>
      <c r="W39" s="229" t="s">
        <v>23</v>
      </c>
      <c r="X39" s="213" t="s">
        <v>327</v>
      </c>
      <c r="Y39" s="214" t="s">
        <v>23</v>
      </c>
      <c r="Z39" s="213" t="s">
        <v>327</v>
      </c>
      <c r="AA39" s="213" t="s">
        <v>23</v>
      </c>
      <c r="AB39" s="213" t="s">
        <v>329</v>
      </c>
      <c r="AC39" s="229" t="s">
        <v>23</v>
      </c>
      <c r="AD39" s="214" t="s">
        <v>327</v>
      </c>
      <c r="AE39" s="214" t="s">
        <v>23</v>
      </c>
      <c r="AF39" s="213" t="s">
        <v>327</v>
      </c>
      <c r="AG39" s="213" t="s">
        <v>23</v>
      </c>
      <c r="AH39" s="213" t="s">
        <v>327</v>
      </c>
    </row>
    <row r="40" spans="1:34" customHeight="false">
      <c r="A40" s="42" t="s"/>
      <c r="B40" s="4" t="s"/>
      <c r="C40" s="39" t="s"/>
      <c r="D40" s="25" t="s">
        <v>356</v>
      </c>
      <c r="E40" s="20" t="s">
        <v>19</v>
      </c>
      <c r="F40" s="29" t="s">
        <v>94</v>
      </c>
      <c r="G40" s="42" t="s"/>
      <c r="H40" s="4" t="s"/>
      <c r="I40" s="39" t="s"/>
      <c r="J40" s="23">
        <f>=COUNTIF(Q40:AH40,"=当前方案")+COUNTIF(Q40:AH40,"=存量维持")+COUNTIF(Q40:AH40,"=新技术试点")+COUNTIF(Q40:AH40,"=逐步淘汰")</f>
        <v>3</v>
      </c>
      <c r="K40" s="23">
        <f>=COUNTIF(Q40:AH40,"=未涉及")</f>
        <v>6</v>
      </c>
      <c r="L40" s="23" t="e">
        <f>=COUNTIF((Q40,S40,U40,W40,Y40,AA40,AC40,AE40,AG40),"")</f>
        <v>#VALUE!</v>
      </c>
      <c r="M40" s="22" t="s">
        <f>=IF(OR(E40="首选推荐"),"推荐",IF(OR(E40="新技术试点"),"中性","不推荐"))</f>
        <v>326</v>
      </c>
      <c r="N40" s="22">
        <f>=IF(M40="推荐",(J40+K40)/COUNTA(配置表!$G$3:$G$11),IF(M40="不推荐",1-P40,0))</f>
        <v>1</v>
      </c>
      <c r="O40" s="23">
        <f>=IF(M40="不推荐",J40,0)</f>
        <v>0</v>
      </c>
      <c r="P40" s="22">
        <f>=IF(M40="不推荐",J40/COUNTA(配置表!$G$3:$G$11),0)</f>
        <v>0</v>
      </c>
      <c r="Q40" s="214" t="s">
        <v>20</v>
      </c>
      <c r="R40" s="214" t="s">
        <v>21</v>
      </c>
      <c r="S40" s="213" t="s">
        <v>23</v>
      </c>
      <c r="T40" s="213" t="s">
        <v>329</v>
      </c>
      <c r="U40" s="214" t="s">
        <v>23</v>
      </c>
      <c r="V40" s="213" t="s">
        <v>327</v>
      </c>
      <c r="W40" s="229" t="s">
        <v>20</v>
      </c>
      <c r="X40" s="213" t="s">
        <v>21</v>
      </c>
      <c r="Y40" s="214" t="s">
        <v>20</v>
      </c>
      <c r="Z40" s="213" t="s">
        <v>21</v>
      </c>
      <c r="AA40" s="213" t="s">
        <v>23</v>
      </c>
      <c r="AB40" s="213" t="s">
        <v>327</v>
      </c>
      <c r="AC40" s="229" t="s">
        <v>23</v>
      </c>
      <c r="AD40" s="214" t="s">
        <v>327</v>
      </c>
      <c r="AE40" s="214" t="s">
        <v>23</v>
      </c>
      <c r="AF40" s="213" t="s">
        <v>327</v>
      </c>
      <c r="AG40" s="213" t="s">
        <v>23</v>
      </c>
      <c r="AH40" s="213" t="s">
        <v>327</v>
      </c>
    </row>
    <row r="41" spans="1:34" ht="27" customHeight="true">
      <c r="A41" s="42" t="s"/>
      <c r="B41" s="4" t="s"/>
      <c r="C41" s="31" t="s">
        <v>95</v>
      </c>
      <c r="D41" s="25" t="s">
        <v>96</v>
      </c>
      <c r="E41" s="20" t="s">
        <v>19</v>
      </c>
      <c r="F41" s="29" t="s"/>
      <c r="G41" s="42" t="s"/>
      <c r="H41" s="4" t="s"/>
      <c r="I41" s="237">
        <f>=COUNTIF(M41,"=推荐")*9/(COUNTIF(M41,"=推荐")*9+SUM(O41))</f>
        <v>1</v>
      </c>
      <c r="J41" s="23">
        <f>=COUNTIF(Q41:AH41,"=当前方案")+COUNTIF(Q41:AH41,"=存量维持")+COUNTIF(Q41:AH41,"=新技术试点")+COUNTIF(Q41:AH41,"=逐步淘汰")</f>
        <v>4</v>
      </c>
      <c r="K41" s="23">
        <f>=COUNTIF(Q41:AH41,"=未涉及")</f>
        <v>5</v>
      </c>
      <c r="L41" s="23" t="e">
        <f>=COUNTIF((Q41,S41,U41,W41,Y41,AA41,AC41,AE41,AG41),"")</f>
        <v>#VALUE!</v>
      </c>
      <c r="M41" s="22" t="s">
        <f>=IF(OR(E41="首选推荐"),"推荐",IF(OR(E41="新技术试点"),"中性","不推荐"))</f>
        <v>326</v>
      </c>
      <c r="N41" s="22">
        <f>=IF(M41="推荐",(J41+K41)/COUNTA(配置表!$G$3:$G$11),IF(M41="不推荐",1-P41,0))</f>
        <v>1</v>
      </c>
      <c r="O41" s="23">
        <f>=IF(M41="不推荐",J41,0)</f>
        <v>0</v>
      </c>
      <c r="P41" s="22">
        <f>=IF(M41="不推荐",J41/COUNTA(配置表!$G$3:$G$11),0)</f>
        <v>0</v>
      </c>
      <c r="Q41" s="214" t="s">
        <v>20</v>
      </c>
      <c r="R41" s="214" t="s">
        <v>21</v>
      </c>
      <c r="S41" s="213" t="s">
        <v>23</v>
      </c>
      <c r="T41" s="213" t="s">
        <v>329</v>
      </c>
      <c r="U41" s="214" t="s">
        <v>23</v>
      </c>
      <c r="V41" s="213" t="s">
        <v>327</v>
      </c>
      <c r="W41" s="229" t="s">
        <v>20</v>
      </c>
      <c r="X41" s="213" t="s">
        <v>21</v>
      </c>
      <c r="Y41" s="214" t="s">
        <v>23</v>
      </c>
      <c r="Z41" s="213" t="s">
        <v>329</v>
      </c>
      <c r="AA41" s="213" t="s">
        <v>23</v>
      </c>
      <c r="AB41" s="213" t="s">
        <v>327</v>
      </c>
      <c r="AC41" s="214" t="s">
        <v>20</v>
      </c>
      <c r="AD41" s="213" t="s">
        <v>21</v>
      </c>
      <c r="AE41" s="214" t="s">
        <v>23</v>
      </c>
      <c r="AF41" s="213" t="s">
        <v>327</v>
      </c>
      <c r="AG41" s="213" t="s">
        <v>20</v>
      </c>
      <c r="AH41" s="213" t="s">
        <v>21</v>
      </c>
    </row>
    <row r="42" spans="1:34" ht="27" customHeight="true">
      <c r="A42" s="42" t="s"/>
      <c r="B42" s="62" t="s">
        <v>620</v>
      </c>
      <c r="C42" s="31" t="s">
        <v>97</v>
      </c>
      <c r="D42" s="59" t="s">
        <v>98</v>
      </c>
      <c r="E42" s="20" t="s">
        <v>19</v>
      </c>
      <c r="F42" s="252" t="s">
        <v>357</v>
      </c>
      <c r="G42" s="42" t="s"/>
      <c r="H42" s="253">
        <f>=COUNTIF(M42:M47,"=推荐")*9/(COUNTIF(M42:M47,"=推荐")*9+SUM(O42:O47))</f>
        <v>0.957446808510639</v>
      </c>
      <c r="I42" s="237">
        <f>=COUNTIF(M42:M44,"=推荐")*9/(COUNTIF(M42:M44,"=推荐")*9+SUM(O42:O44))</f>
        <v>0.9</v>
      </c>
      <c r="J42" s="23">
        <f>=COUNTIF(Q42:AH42,"=当前方案")+COUNTIF(Q42:AH42,"=存量维持")+COUNTIF(Q42:AH42,"=新技术试点")+COUNTIF(Q42:AH42,"=逐步淘汰")</f>
        <v>8</v>
      </c>
      <c r="K42" s="23">
        <f>=COUNTIF(Q42:AH42,"=未涉及")</f>
        <v>1</v>
      </c>
      <c r="L42" s="23" t="e">
        <f>=COUNTIF((Q42,S42,U42,W42,Y42,AA42,AC42,AE42,AG42),"")</f>
        <v>#VALUE!</v>
      </c>
      <c r="M42" s="22" t="s">
        <f>=IF(OR(E42="首选推荐"),"推荐",IF(OR(E42="新技术试点"),"中性","不推荐"))</f>
        <v>326</v>
      </c>
      <c r="N42" s="22">
        <f>=IF(M42="推荐",(J42+K42)/COUNTA(配置表!$G$3:$G$11),IF(M42="不推荐",1-P42,0))</f>
        <v>1</v>
      </c>
      <c r="O42" s="23">
        <f>=IF(M42="不推荐",J42,0)</f>
        <v>0</v>
      </c>
      <c r="P42" s="22">
        <f>=IF(M42="不推荐",J42/COUNTA(配置表!$G$3:$G$11),0)</f>
        <v>0</v>
      </c>
      <c r="Q42" s="214" t="s">
        <v>20</v>
      </c>
      <c r="R42" s="214" t="s">
        <v>21</v>
      </c>
      <c r="S42" s="214" t="s">
        <v>20</v>
      </c>
      <c r="T42" s="214" t="s">
        <v>21</v>
      </c>
      <c r="U42" s="214" t="s">
        <v>20</v>
      </c>
      <c r="V42" s="213" t="s">
        <v>21</v>
      </c>
      <c r="W42" s="214" t="s">
        <v>23</v>
      </c>
      <c r="X42" s="213" t="s">
        <v>327</v>
      </c>
      <c r="Y42" s="214" t="s">
        <v>20</v>
      </c>
      <c r="Z42" s="213" t="s">
        <v>21</v>
      </c>
      <c r="AA42" s="213" t="s">
        <v>20</v>
      </c>
      <c r="AB42" s="213" t="s">
        <v>21</v>
      </c>
      <c r="AC42" s="214" t="s">
        <v>20</v>
      </c>
      <c r="AD42" s="213" t="s">
        <v>21</v>
      </c>
      <c r="AE42" s="214" t="s">
        <v>20</v>
      </c>
      <c r="AF42" s="213" t="s">
        <v>21</v>
      </c>
      <c r="AG42" s="213" t="s">
        <v>20</v>
      </c>
      <c r="AH42" s="213" t="s">
        <v>21</v>
      </c>
    </row>
    <row r="43" spans="1:34" ht="27" customHeight="true">
      <c r="A43" s="42" t="s"/>
      <c r="B43" s="63" t="s"/>
      <c r="C43" s="31" t="s"/>
      <c r="D43" s="25" t="s">
        <v>100</v>
      </c>
      <c r="E43" s="20" t="s">
        <v>25</v>
      </c>
      <c r="F43" s="29" t="s"/>
      <c r="G43" s="42" t="s"/>
      <c r="H43" s="63" t="s"/>
      <c r="I43" s="31" t="s"/>
      <c r="J43" s="23">
        <f>=COUNTIF(Q43:AH43,"=当前方案")+COUNTIF(Q43:AH43,"=存量维持")+COUNTIF(Q43:AH43,"=新技术试点")+COUNTIF(Q43:AH43,"=逐步淘汰")</f>
        <v>2</v>
      </c>
      <c r="K43" s="23">
        <f>=COUNTIF(Q43:AH43,"=未涉及")</f>
        <v>7</v>
      </c>
      <c r="L43" s="23" t="e">
        <f>=COUNTIF((Q43,S43,U43,W43,Y43,AA43,AC43,AE43,AG43),"")</f>
        <v>#VALUE!</v>
      </c>
      <c r="M43" s="22" t="s">
        <f>=IF(OR(E43="首选推荐"),"推荐",IF(OR(E43="新技术试点"),"中性","不推荐"))</f>
        <v>331</v>
      </c>
      <c r="N43" s="22">
        <f>=IF(M43="推荐",(J43+K43)/COUNTA(配置表!$G$3:$G$11),IF(M43="不推荐",1-P43,0))</f>
        <v>0.777777777777778</v>
      </c>
      <c r="O43" s="23">
        <f>=IF(M43="不推荐",J43,0)</f>
        <v>2</v>
      </c>
      <c r="P43" s="22">
        <f>=IF(M43="不推荐",J43/COUNTA(配置表!$G$3:$G$11),0)</f>
        <v>0.222222222222222</v>
      </c>
      <c r="Q43" s="214" t="s">
        <v>23</v>
      </c>
      <c r="R43" s="214" t="s">
        <v>327</v>
      </c>
      <c r="S43" s="214" t="s">
        <v>25</v>
      </c>
      <c r="T43" s="214" t="s">
        <v>21</v>
      </c>
      <c r="U43" s="214" t="s">
        <v>23</v>
      </c>
      <c r="V43" s="213" t="s">
        <v>327</v>
      </c>
      <c r="W43" s="214" t="s">
        <v>23</v>
      </c>
      <c r="X43" s="213" t="s">
        <v>327</v>
      </c>
      <c r="Y43" s="214" t="s">
        <v>23</v>
      </c>
      <c r="Z43" s="213" t="s">
        <v>327</v>
      </c>
      <c r="AA43" s="213" t="s">
        <v>23</v>
      </c>
      <c r="AB43" s="213" t="s">
        <v>327</v>
      </c>
      <c r="AC43" s="214" t="s">
        <v>25</v>
      </c>
      <c r="AD43" s="213" t="s">
        <v>21</v>
      </c>
      <c r="AE43" s="214" t="s">
        <v>23</v>
      </c>
      <c r="AF43" s="213" t="s">
        <v>327</v>
      </c>
      <c r="AG43" s="213" t="s">
        <v>23</v>
      </c>
      <c r="AH43" s="213" t="s">
        <v>327</v>
      </c>
    </row>
    <row r="44" spans="1:34" ht="48" customHeight="true">
      <c r="A44" s="42" t="s"/>
      <c r="B44" s="38" t="s"/>
      <c r="C44" s="4" t="s"/>
      <c r="D44" s="59" t="s">
        <v>101</v>
      </c>
      <c r="E44" s="30" t="s">
        <v>19</v>
      </c>
      <c r="F44" s="252" t="s">
        <v>359</v>
      </c>
      <c r="G44" s="42" t="s"/>
      <c r="H44" s="38" t="s"/>
      <c r="I44" s="4" t="s"/>
      <c r="J44" s="23">
        <f>=COUNTIF(Q44:AH44,"=当前方案")+COUNTIF(Q44:AH44,"=存量维持")+COUNTIF(Q44:AH44,"=新技术试点")+COUNTIF(Q44:AH44,"=逐步淘汰")</f>
        <v>8</v>
      </c>
      <c r="K44" s="23">
        <f>=COUNTIF(Q44:AH44,"=未涉及")</f>
        <v>1</v>
      </c>
      <c r="L44" s="23" t="e">
        <f>=COUNTIF((Q44,S44,U44,W44,Y44,AA44,AC44,AE44,AG44),"")</f>
        <v>#VALUE!</v>
      </c>
      <c r="M44" s="22" t="s">
        <f>=IF(OR(E44="首选推荐"),"推荐",IF(OR(E44="新技术试点"),"中性","不推荐"))</f>
        <v>326</v>
      </c>
      <c r="N44" s="22">
        <f>=IF(M44="推荐",(J44+K44)/COUNTA(配置表!$G$3:$G$11),IF(M44="不推荐",1-P44,0))</f>
        <v>1</v>
      </c>
      <c r="O44" s="23">
        <f>=IF(M44="不推荐",J44,0)</f>
        <v>0</v>
      </c>
      <c r="P44" s="22">
        <f>=IF(M44="不推荐",J44/COUNTA(配置表!$G$3:$G$11),0)</f>
        <v>0</v>
      </c>
      <c r="Q44" s="213" t="s">
        <v>23</v>
      </c>
      <c r="R44" s="213" t="s">
        <v>327</v>
      </c>
      <c r="S44" s="214" t="s">
        <v>20</v>
      </c>
      <c r="T44" s="214" t="s">
        <v>21</v>
      </c>
      <c r="U44" s="213" t="s">
        <v>20</v>
      </c>
      <c r="V44" s="213" t="s">
        <v>21</v>
      </c>
      <c r="W44" s="213" t="s">
        <v>20</v>
      </c>
      <c r="X44" s="213" t="s">
        <v>21</v>
      </c>
      <c r="Y44" s="213" t="s">
        <v>20</v>
      </c>
      <c r="Z44" s="213" t="s">
        <v>21</v>
      </c>
      <c r="AA44" s="213" t="s">
        <v>20</v>
      </c>
      <c r="AB44" s="213" t="s">
        <v>21</v>
      </c>
      <c r="AC44" s="213" t="s">
        <v>20</v>
      </c>
      <c r="AD44" s="213" t="s">
        <v>21</v>
      </c>
      <c r="AE44" s="213" t="s">
        <v>20</v>
      </c>
      <c r="AF44" s="213" t="s">
        <v>21</v>
      </c>
      <c r="AG44" s="213" t="s">
        <v>20</v>
      </c>
      <c r="AH44" s="213" t="s">
        <v>21</v>
      </c>
    </row>
    <row r="45" spans="1:34" ht="27" customHeight="true">
      <c r="A45" s="42" t="s"/>
      <c r="B45" s="38" t="s"/>
      <c r="C45" s="36" t="s">
        <v>103</v>
      </c>
      <c r="D45" s="59" t="s">
        <v>104</v>
      </c>
      <c r="E45" s="20" t="s">
        <v>19</v>
      </c>
      <c r="F45" s="29" t="s">
        <v>360</v>
      </c>
      <c r="G45" s="42" t="s"/>
      <c r="H45" s="38" t="s"/>
      <c r="I45" s="228">
        <f>=COUNTIF(M45:M47,"=推荐")*9/(COUNTIF(M45:M47,"=推荐")*9+SUM(O45:O47))</f>
        <v>1</v>
      </c>
      <c r="J45" s="23">
        <f>=COUNTIF(Q45:AH45,"=当前方案")+COUNTIF(Q45:AH45,"=存量维持")+COUNTIF(Q45:AH45,"=新技术试点")+COUNTIF(Q45:AH45,"=逐步淘汰")</f>
        <v>9</v>
      </c>
      <c r="K45" s="23">
        <f>=COUNTIF(Q45:AH45,"=未涉及")</f>
        <v>0</v>
      </c>
      <c r="L45" s="23" t="e">
        <f>=COUNTIF((Q45,S45,U45,W45,Y45,AA45,AC45,AE45,AG45),"")</f>
        <v>#VALUE!</v>
      </c>
      <c r="M45" s="22" t="s">
        <f>=IF(OR(E45="首选推荐"),"推荐",IF(OR(E45="新技术试点"),"中性","不推荐"))</f>
        <v>326</v>
      </c>
      <c r="N45" s="22">
        <f>=IF(M45="推荐",(J45+K45)/COUNTA(配置表!$G$3:$G$11),IF(M45="不推荐",1-P45,0))</f>
        <v>1</v>
      </c>
      <c r="O45" s="23">
        <f>=IF(M45="不推荐",J45,0)</f>
        <v>0</v>
      </c>
      <c r="P45" s="22">
        <f>=IF(M45="不推荐",J45/COUNTA(配置表!$G$3:$G$11),0)</f>
        <v>0</v>
      </c>
      <c r="Q45" s="213" t="s">
        <v>20</v>
      </c>
      <c r="R45" s="213" t="s">
        <v>21</v>
      </c>
      <c r="S45" s="214" t="s">
        <v>20</v>
      </c>
      <c r="T45" s="214" t="s">
        <v>21</v>
      </c>
      <c r="U45" s="213" t="s">
        <v>20</v>
      </c>
      <c r="V45" s="213" t="s">
        <v>21</v>
      </c>
      <c r="W45" s="229" t="s">
        <v>20</v>
      </c>
      <c r="X45" s="214" t="s">
        <v>21</v>
      </c>
      <c r="Y45" s="213" t="s">
        <v>20</v>
      </c>
      <c r="Z45" s="213" t="s">
        <v>21</v>
      </c>
      <c r="AA45" s="213" t="s">
        <v>20</v>
      </c>
      <c r="AB45" s="213" t="s">
        <v>21</v>
      </c>
      <c r="AC45" s="213" t="s">
        <v>20</v>
      </c>
      <c r="AD45" s="213" t="s">
        <v>21</v>
      </c>
      <c r="AE45" s="213" t="s">
        <v>20</v>
      </c>
      <c r="AF45" s="213" t="s">
        <v>21</v>
      </c>
      <c r="AG45" s="213" t="s">
        <v>20</v>
      </c>
      <c r="AH45" s="213" t="s">
        <v>21</v>
      </c>
    </row>
    <row r="46" spans="1:34" ht="27" customHeight="true">
      <c r="A46" s="42" t="s"/>
      <c r="B46" s="38" t="s"/>
      <c r="C46" s="38" t="s"/>
      <c r="D46" s="59" t="s">
        <v>106</v>
      </c>
      <c r="E46" s="20" t="s">
        <v>19</v>
      </c>
      <c r="F46" s="29" t="s">
        <v>361</v>
      </c>
      <c r="G46" s="42" t="s"/>
      <c r="H46" s="38" t="s"/>
      <c r="I46" s="38" t="s"/>
      <c r="J46" s="23">
        <f>=COUNTIF(Q46:AH46,"=当前方案")+COUNTIF(Q46:AH46,"=存量维持")+COUNTIF(Q46:AH46,"=新技术试点")+COUNTIF(Q46:AH46,"=逐步淘汰")</f>
        <v>2</v>
      </c>
      <c r="K46" s="23">
        <f>=COUNTIF(Q46:AH46,"=未涉及")</f>
        <v>7</v>
      </c>
      <c r="L46" s="23" t="e">
        <f>=COUNTIF((Q46,S46,U46,W46,Y46,AA46,AC46,AE46,AG46),"")</f>
        <v>#VALUE!</v>
      </c>
      <c r="M46" s="22" t="s">
        <f>=IF(OR(E46="首选推荐"),"推荐",IF(OR(E46="新技术试点"),"中性","不推荐"))</f>
        <v>326</v>
      </c>
      <c r="N46" s="22">
        <f>=IF(M46="推荐",(J46+K46)/COUNTA(配置表!$G$3:$G$11),IF(M46="不推荐",1-P46,0))</f>
        <v>1</v>
      </c>
      <c r="O46" s="23">
        <f>=IF(M46="不推荐",J46,0)</f>
        <v>0</v>
      </c>
      <c r="P46" s="22">
        <f>=IF(M46="不推荐",J46/COUNTA(配置表!$G$3:$G$11),0)</f>
        <v>0</v>
      </c>
      <c r="Q46" s="213" t="s">
        <v>20</v>
      </c>
      <c r="R46" s="213" t="s">
        <v>21</v>
      </c>
      <c r="S46" s="213" t="s">
        <v>20</v>
      </c>
      <c r="T46" s="213" t="s">
        <v>21</v>
      </c>
      <c r="U46" s="213" t="s">
        <v>23</v>
      </c>
      <c r="V46" s="213" t="s">
        <v>327</v>
      </c>
      <c r="W46" s="229" t="s">
        <v>23</v>
      </c>
      <c r="X46" s="213" t="s">
        <v>327</v>
      </c>
      <c r="Y46" s="213" t="s">
        <v>23</v>
      </c>
      <c r="Z46" s="213" t="s">
        <v>327</v>
      </c>
      <c r="AA46" s="213" t="s">
        <v>23</v>
      </c>
      <c r="AB46" s="213" t="s">
        <v>327</v>
      </c>
      <c r="AC46" s="213" t="s">
        <v>23</v>
      </c>
      <c r="AD46" s="213" t="s">
        <v>327</v>
      </c>
      <c r="AE46" s="213" t="s">
        <v>23</v>
      </c>
      <c r="AF46" s="213" t="s">
        <v>327</v>
      </c>
      <c r="AG46" s="213" t="s">
        <v>23</v>
      </c>
      <c r="AH46" s="213" t="s">
        <v>329</v>
      </c>
    </row>
    <row r="47" spans="1:34" ht="27" customHeight="true">
      <c r="A47" s="7" t="s"/>
      <c r="B47" s="39" t="s"/>
      <c r="C47" s="39" t="s"/>
      <c r="D47" s="25" t="s">
        <v>108</v>
      </c>
      <c r="E47" s="20" t="s">
        <v>19</v>
      </c>
      <c r="F47" s="29" t="s">
        <v>362</v>
      </c>
      <c r="G47" s="7" t="s"/>
      <c r="H47" s="39" t="s"/>
      <c r="I47" s="39" t="s"/>
      <c r="J47" s="23">
        <f>=COUNTIF(Q47:AH47,"=当前方案")+COUNTIF(Q47:AH47,"=存量维持")+COUNTIF(Q47:AH47,"=新技术试点")+COUNTIF(Q47:AH47,"=逐步淘汰")</f>
        <v>1</v>
      </c>
      <c r="K47" s="23">
        <f>=COUNTIF(Q47:AH47,"=未涉及")</f>
        <v>8</v>
      </c>
      <c r="L47" s="23" t="e">
        <f>=COUNTIF((Q47,S47,U47,W47,Y47,AA47,AC47,AE47,AG47),"")</f>
        <v>#VALUE!</v>
      </c>
      <c r="M47" s="22" t="s">
        <f>=IF(OR(E47="首选推荐"),"推荐",IF(OR(E47="新技术试点"),"中性","不推荐"))</f>
        <v>326</v>
      </c>
      <c r="N47" s="22">
        <f>=IF(M47="推荐",(J47+K47)/COUNTA(配置表!$G$3:$G$11),IF(M47="不推荐",1-P47,0))</f>
        <v>1</v>
      </c>
      <c r="O47" s="23">
        <f>=IF(M47="不推荐",J47,0)</f>
        <v>0</v>
      </c>
      <c r="P47" s="22">
        <f>=IF(M47="不推荐",J47/COUNTA(配置表!$G$3:$G$11),0)</f>
        <v>0</v>
      </c>
      <c r="Q47" s="213" t="s">
        <v>20</v>
      </c>
      <c r="R47" s="213" t="s">
        <v>21</v>
      </c>
      <c r="S47" s="213" t="s">
        <v>23</v>
      </c>
      <c r="T47" s="213" t="s">
        <v>329</v>
      </c>
      <c r="U47" s="213" t="s">
        <v>23</v>
      </c>
      <c r="V47" s="213" t="s">
        <v>327</v>
      </c>
      <c r="W47" s="229" t="s">
        <v>23</v>
      </c>
      <c r="X47" s="213" t="s">
        <v>327</v>
      </c>
      <c r="Y47" s="213" t="s">
        <v>23</v>
      </c>
      <c r="Z47" s="213" t="s">
        <v>327</v>
      </c>
      <c r="AA47" s="213" t="s">
        <v>23</v>
      </c>
      <c r="AB47" s="213" t="s">
        <v>327</v>
      </c>
      <c r="AC47" s="213" t="s">
        <v>23</v>
      </c>
      <c r="AD47" s="213" t="s">
        <v>327</v>
      </c>
      <c r="AE47" s="213" t="s">
        <v>23</v>
      </c>
      <c r="AF47" s="213" t="s">
        <v>327</v>
      </c>
      <c r="AG47" s="213" t="s">
        <v>23</v>
      </c>
      <c r="AH47" s="213" t="s">
        <v>327</v>
      </c>
    </row>
    <row r="48" spans="1:34" ht="52" customHeight="true">
      <c r="A48" s="41" t="s">
        <v>363</v>
      </c>
      <c r="B48" s="17" t="s">
        <v>110</v>
      </c>
      <c r="C48" s="31" t="s">
        <v>111</v>
      </c>
      <c r="D48" s="25" t="s">
        <v>112</v>
      </c>
      <c r="E48" s="20" t="s">
        <v>19</v>
      </c>
      <c r="F48" s="252" t="s">
        <v>364</v>
      </c>
      <c r="G48" s="234">
        <f>=COUNTIF(M48:M55,"=推荐")*9/(COUNTIF(M48:M55,"=推荐")*9+SUM(O48:O55))</f>
        <v>0.84375</v>
      </c>
      <c r="H48" s="211">
        <f>=COUNTIF(M48:M51,"=推荐")*9/(COUNTIF(M48:M51,"=推荐")*9+SUM(O48:O51))</f>
        <v>1</v>
      </c>
      <c r="I48" s="237">
        <f>=COUNTIF(M48,"=推荐")*9/(COUNTIF(M48,"=推荐")*9+SUM(O48))</f>
        <v>1</v>
      </c>
      <c r="J48" s="23">
        <f>=COUNTIF(Q48:AH48,"=当前方案")+COUNTIF(Q48:AH48,"=存量维持")+COUNTIF(Q48:AH48,"=新技术试点")+COUNTIF(Q48:AH48,"=逐步淘汰")</f>
        <v>8</v>
      </c>
      <c r="K48" s="23">
        <f>=COUNTIF(Q48:AH48,"=未涉及")</f>
        <v>1</v>
      </c>
      <c r="L48" s="23" t="e">
        <f>=COUNTIF((Q48,S48,U48,W48,Y48,AA48,AC48,AE48,AG48),"")</f>
        <v>#VALUE!</v>
      </c>
      <c r="M48" s="22" t="s">
        <f>=IF(OR(E48="首选推荐"),"推荐",IF(OR(E48="新技术试点"),"中性","不推荐"))</f>
        <v>326</v>
      </c>
      <c r="N48" s="22">
        <f>=IF(M48="推荐",(J48+K48)/COUNTA(配置表!$G$3:$G$11),IF(M48="不推荐",1-P48,0))</f>
        <v>1</v>
      </c>
      <c r="O48" s="23">
        <f>=IF(M48="不推荐",J48,0)</f>
        <v>0</v>
      </c>
      <c r="P48" s="22">
        <f>=IF(M48="不推荐",J48/COUNTA(配置表!$G$3:$G$11),0)</f>
        <v>0</v>
      </c>
      <c r="Q48" s="213" t="s">
        <v>20</v>
      </c>
      <c r="R48" s="213" t="s">
        <v>21</v>
      </c>
      <c r="S48" s="214" t="s">
        <v>20</v>
      </c>
      <c r="T48" s="214" t="s">
        <v>21</v>
      </c>
      <c r="U48" s="213" t="s">
        <v>20</v>
      </c>
      <c r="V48" s="213" t="s">
        <v>21</v>
      </c>
      <c r="W48" s="213" t="s">
        <v>20</v>
      </c>
      <c r="X48" s="213" t="s">
        <v>21</v>
      </c>
      <c r="Y48" s="213" t="s">
        <v>29</v>
      </c>
      <c r="Z48" s="213" t="s">
        <v>329</v>
      </c>
      <c r="AA48" s="213" t="s">
        <v>23</v>
      </c>
      <c r="AB48" s="213" t="s">
        <v>329</v>
      </c>
      <c r="AC48" s="213" t="s">
        <v>20</v>
      </c>
      <c r="AD48" s="213" t="s">
        <v>21</v>
      </c>
      <c r="AE48" s="213" t="s">
        <v>20</v>
      </c>
      <c r="AF48" s="213" t="s">
        <v>21</v>
      </c>
      <c r="AG48" s="213" t="s">
        <v>20</v>
      </c>
      <c r="AH48" s="213" t="s">
        <v>21</v>
      </c>
    </row>
    <row r="49" spans="1:34" ht="27" customHeight="true">
      <c r="A49" s="64" t="s"/>
      <c r="B49" s="17" t="s"/>
      <c r="C49" s="31" t="s">
        <v>113</v>
      </c>
      <c r="D49" s="25" t="s">
        <v>114</v>
      </c>
      <c r="E49" s="20" t="s">
        <v>19</v>
      </c>
      <c r="F49" s="29" t="s"/>
      <c r="G49" s="64" t="s"/>
      <c r="H49" s="17" t="s"/>
      <c r="I49" s="237">
        <f>=COUNTIF(M49,"=推荐")*9/(COUNTIF(M49,"=推荐")*9+SUM(O49))</f>
        <v>1</v>
      </c>
      <c r="J49" s="23">
        <f>=COUNTIF(Q49:AH49,"=当前方案")+COUNTIF(Q49:AH49,"=存量维持")+COUNTIF(Q49:AH49,"=新技术试点")+COUNTIF(Q49:AH49,"=逐步淘汰")</f>
        <v>4</v>
      </c>
      <c r="K49" s="23">
        <f>=COUNTIF(Q49:AH49,"=未涉及")</f>
        <v>6</v>
      </c>
      <c r="L49" s="23" t="e">
        <f>=COUNTIF((Q49,S49,U49,W49,Y49,AA49,AC49,AE49,AG49),"")</f>
        <v>#VALUE!</v>
      </c>
      <c r="M49" s="22" t="s">
        <f>=IF(OR(E49="首选推荐"),"推荐",IF(OR(E49="新技术试点"),"中性","不推荐"))</f>
        <v>326</v>
      </c>
      <c r="N49" s="22">
        <f>=IF(M49="推荐",(J49+K49)/COUNTA(配置表!$G$3:$G$11),IF(M49="不推荐",1-P49,0))</f>
        <v>1.11111111111111</v>
      </c>
      <c r="O49" s="23">
        <f>=IF(M49="不推荐",J49,0)</f>
        <v>0</v>
      </c>
      <c r="P49" s="22">
        <f>=IF(M49="不推荐",J49/COUNTA(配置表!$G$3:$G$11),0)</f>
        <v>0</v>
      </c>
      <c r="Q49" s="213" t="s">
        <v>23</v>
      </c>
      <c r="R49" s="213" t="s">
        <v>329</v>
      </c>
      <c r="S49" s="214" t="s">
        <v>29</v>
      </c>
      <c r="T49" s="214" t="s">
        <v>329</v>
      </c>
      <c r="U49" s="213" t="s">
        <v>23</v>
      </c>
      <c r="V49" s="214" t="s">
        <v>29</v>
      </c>
      <c r="W49" s="213" t="s">
        <v>23</v>
      </c>
      <c r="X49" s="213" t="s">
        <v>327</v>
      </c>
      <c r="Y49" s="213" t="s">
        <v>23</v>
      </c>
      <c r="Z49" s="213" t="s">
        <v>329</v>
      </c>
      <c r="AA49" s="213" t="s">
        <v>23</v>
      </c>
      <c r="AB49" s="213" t="s">
        <v>329</v>
      </c>
      <c r="AC49" s="213" t="s">
        <v>20</v>
      </c>
      <c r="AD49" s="213" t="s">
        <v>21</v>
      </c>
      <c r="AE49" s="213" t="s">
        <v>23</v>
      </c>
      <c r="AF49" s="213" t="s">
        <v>327</v>
      </c>
      <c r="AG49" s="213" t="s">
        <v>20</v>
      </c>
      <c r="AH49" s="213" t="s">
        <v>21</v>
      </c>
    </row>
    <row r="50" spans="1:34" ht="57" customHeight="true">
      <c r="A50" s="42" t="s"/>
      <c r="B50" s="4" t="s"/>
      <c r="C50" s="31" t="s">
        <v>123</v>
      </c>
      <c r="D50" s="59" t="s">
        <v>124</v>
      </c>
      <c r="E50" s="20" t="s">
        <v>19</v>
      </c>
      <c r="F50" s="29" t="s">
        <v>365</v>
      </c>
      <c r="G50" s="42" t="s"/>
      <c r="H50" s="4" t="s"/>
      <c r="I50" s="219">
        <f>=COUNTIF(M50:M51,"=推荐")*9/(COUNTIF(M50:M51,"=推荐")*9+SUM(O50:O51))</f>
        <v>1</v>
      </c>
      <c r="J50" s="23">
        <f>=COUNTIF(Q50:AH50,"=当前方案")+COUNTIF(Q50:AH50,"=存量维持")+COUNTIF(Q50:AH50,"=新技术试点")+COUNTIF(Q50:AH50,"=逐步淘汰")</f>
        <v>2</v>
      </c>
      <c r="K50" s="23">
        <f>=COUNTIF(Q50:AH50,"=未涉及")</f>
        <v>7</v>
      </c>
      <c r="L50" s="23" t="e">
        <f>=COUNTIF((Q50,S50,U50,W50,Y50,AA50,AC50,AE50,AG50),"")</f>
        <v>#VALUE!</v>
      </c>
      <c r="M50" s="22" t="s">
        <f>=IF(OR(E50="首选推荐"),"推荐",IF(OR(E50="新技术试点"),"中性","不推荐"))</f>
        <v>326</v>
      </c>
      <c r="N50" s="22">
        <f>=IF(M50="推荐",(J50+K50)/COUNTA(配置表!$G$3:$G$11),IF(M50="不推荐",1-P50,0))</f>
        <v>1</v>
      </c>
      <c r="O50" s="23">
        <f>=IF(M50="不推荐",J50,0)</f>
        <v>0</v>
      </c>
      <c r="P50" s="22">
        <f>=IF(M50="不推荐",J50/COUNTA(配置表!$G$3:$G$11),0)</f>
        <v>0</v>
      </c>
      <c r="Q50" s="214" t="s">
        <v>20</v>
      </c>
      <c r="R50" s="214" t="s">
        <v>21</v>
      </c>
      <c r="S50" s="214" t="s">
        <v>20</v>
      </c>
      <c r="T50" s="214" t="s">
        <v>21</v>
      </c>
      <c r="U50" s="214" t="s">
        <v>23</v>
      </c>
      <c r="V50" s="213" t="s">
        <v>327</v>
      </c>
      <c r="W50" s="229" t="s">
        <v>23</v>
      </c>
      <c r="X50" s="213" t="s">
        <v>327</v>
      </c>
      <c r="Y50" s="214" t="s">
        <v>23</v>
      </c>
      <c r="Z50" s="213" t="s">
        <v>327</v>
      </c>
      <c r="AA50" s="213" t="s">
        <v>23</v>
      </c>
      <c r="AB50" s="213" t="s">
        <v>329</v>
      </c>
      <c r="AC50" s="214" t="s">
        <v>23</v>
      </c>
      <c r="AD50" s="215" t="s">
        <v>329</v>
      </c>
      <c r="AE50" s="214" t="s">
        <v>23</v>
      </c>
      <c r="AF50" s="213" t="s">
        <v>327</v>
      </c>
      <c r="AG50" s="213" t="s">
        <v>23</v>
      </c>
      <c r="AH50" s="213" t="s">
        <v>329</v>
      </c>
    </row>
    <row r="51" spans="1:34" ht="48" customHeight="true">
      <c r="A51" s="42" t="s"/>
      <c r="B51" s="4" t="s"/>
      <c r="C51" s="4" t="s"/>
      <c r="D51" s="59" t="s">
        <v>126</v>
      </c>
      <c r="E51" s="20" t="s">
        <v>19</v>
      </c>
      <c r="F51" s="29" t="s">
        <v>366</v>
      </c>
      <c r="G51" s="42" t="s"/>
      <c r="H51" s="4" t="s"/>
      <c r="I51" s="4" t="s"/>
      <c r="J51" s="23">
        <f>=COUNTIF(Q51:AH51,"=当前方案")+COUNTIF(Q51:AH51,"=存量维持")+COUNTIF(Q51:AH51,"=新技术试点")+COUNTIF(Q51:AH51,"=逐步淘汰")</f>
        <v>7</v>
      </c>
      <c r="K51" s="23">
        <f>=COUNTIF(Q51:AH51,"=未涉及")</f>
        <v>2</v>
      </c>
      <c r="L51" s="23" t="e">
        <f>=COUNTIF((Q51,S51,U51,W51,Y51,AA51,AC51,AE51,AG51),"")</f>
        <v>#VALUE!</v>
      </c>
      <c r="M51" s="22" t="s">
        <f>=IF(OR(E51="首选推荐"),"推荐",IF(OR(E51="新技术试点"),"中性","不推荐"))</f>
        <v>326</v>
      </c>
      <c r="N51" s="22">
        <f>=IF(M51="推荐",(J51+K51)/COUNTA(配置表!$G$3:$G$11),IF(M51="不推荐",1-P51,0))</f>
        <v>1</v>
      </c>
      <c r="O51" s="23">
        <f>=IF(M51="不推荐",J51,0)</f>
        <v>0</v>
      </c>
      <c r="P51" s="22">
        <f>=IF(M51="不推荐",J51/COUNTA(配置表!$G$3:$G$11),0)</f>
        <v>0</v>
      </c>
      <c r="Q51" s="213" t="s">
        <v>25</v>
      </c>
      <c r="R51" s="214" t="s">
        <v>21</v>
      </c>
      <c r="S51" s="214" t="s">
        <v>20</v>
      </c>
      <c r="T51" s="214" t="s">
        <v>21</v>
      </c>
      <c r="U51" s="213" t="s">
        <v>20</v>
      </c>
      <c r="V51" s="213" t="s">
        <v>21</v>
      </c>
      <c r="W51" s="229" t="s">
        <v>20</v>
      </c>
      <c r="X51" s="214" t="s">
        <v>21</v>
      </c>
      <c r="Y51" s="213" t="s">
        <v>20</v>
      </c>
      <c r="Z51" s="213" t="s">
        <v>21</v>
      </c>
      <c r="AA51" s="213" t="s">
        <v>23</v>
      </c>
      <c r="AB51" s="213" t="s">
        <v>327</v>
      </c>
      <c r="AC51" s="213" t="s">
        <v>25</v>
      </c>
      <c r="AD51" s="213" t="s">
        <v>21</v>
      </c>
      <c r="AE51" s="213" t="s">
        <v>23</v>
      </c>
      <c r="AF51" s="213" t="s">
        <v>329</v>
      </c>
      <c r="AG51" s="213" t="s">
        <v>20</v>
      </c>
      <c r="AH51" s="213" t="s">
        <v>21</v>
      </c>
    </row>
    <row r="52" spans="1:34" ht="65" customHeight="true">
      <c r="A52" s="42" t="s"/>
      <c r="B52" s="35" t="s">
        <v>128</v>
      </c>
      <c r="C52" s="18" t="s">
        <v>627</v>
      </c>
      <c r="D52" s="59" t="s">
        <v>136</v>
      </c>
      <c r="E52" s="20" t="s">
        <v>19</v>
      </c>
      <c r="F52" s="252" t="s">
        <v>367</v>
      </c>
      <c r="G52" s="42" t="s"/>
      <c r="H52" s="255">
        <f>=COUNTIF(M52:M55,"=推荐")*9/(COUNTIF(M52:M55,"=推荐")*9+SUM(O52:O55))</f>
        <v>0.642857142857143</v>
      </c>
      <c r="I52" s="256">
        <f>=COUNTIF(M52:M53,"=推荐")*9/(COUNTIF(M52:M53,"=推荐")*9+SUM(O52:O53))</f>
        <v>0.5</v>
      </c>
      <c r="J52" s="23">
        <f>=COUNTIF(Q52:AH52,"=当前方案")+COUNTIF(Q52:AH52,"=存量维持")+COUNTIF(Q52:AH52,"=新技术试点")+COUNTIF(Q52:AH52,"=逐步淘汰")</f>
        <v>6</v>
      </c>
      <c r="K52" s="23">
        <f>=COUNTIF(Q52:AH52,"=未涉及")</f>
        <v>3</v>
      </c>
      <c r="L52" s="23" t="e">
        <f>=COUNTIF((Q52,S52,U52,W52,Y52,AA52,AC52,AE52,AG52),"")</f>
        <v>#VALUE!</v>
      </c>
      <c r="M52" s="22" t="s">
        <f>=IF(OR(E52="首选推荐"),"推荐",IF(OR(E52="新技术试点"),"中性","不推荐"))</f>
        <v>326</v>
      </c>
      <c r="N52" s="22">
        <f>=IF(M52="推荐",(J52+K52)/COUNTA(配置表!$G$3:$G$11),IF(M52="不推荐",1-P52,0))</f>
        <v>1</v>
      </c>
      <c r="O52" s="23">
        <f>=IF(M52="不推荐",J52,0)</f>
        <v>0</v>
      </c>
      <c r="P52" s="22">
        <f>=IF(M52="不推荐",J52/COUNTA(配置表!$G$3:$G$11),0)</f>
        <v>0</v>
      </c>
      <c r="Q52" s="213" t="s">
        <v>20</v>
      </c>
      <c r="R52" s="214" t="s">
        <v>21</v>
      </c>
      <c r="S52" s="213" t="s">
        <v>20</v>
      </c>
      <c r="T52" s="214" t="s">
        <v>21</v>
      </c>
      <c r="U52" s="213" t="s">
        <v>20</v>
      </c>
      <c r="V52" s="213" t="s">
        <v>21</v>
      </c>
      <c r="W52" s="229" t="s">
        <v>29</v>
      </c>
      <c r="X52" s="214" t="s">
        <v>21</v>
      </c>
      <c r="Y52" s="213" t="s">
        <v>23</v>
      </c>
      <c r="Z52" s="213" t="s">
        <v>329</v>
      </c>
      <c r="AA52" s="213" t="s">
        <v>20</v>
      </c>
      <c r="AB52" s="213" t="s">
        <v>21</v>
      </c>
      <c r="AC52" s="213" t="s">
        <v>20</v>
      </c>
      <c r="AD52" s="213" t="s">
        <v>21</v>
      </c>
      <c r="AE52" s="213" t="s">
        <v>23</v>
      </c>
      <c r="AF52" s="213" t="s">
        <v>327</v>
      </c>
      <c r="AG52" s="213" t="s">
        <v>23</v>
      </c>
      <c r="AH52" s="213" t="s">
        <v>329</v>
      </c>
    </row>
    <row r="53" spans="1:34" ht="65" customHeight="true">
      <c r="A53" s="42" t="s"/>
      <c r="B53" s="38" t="s"/>
      <c r="C53" s="4" t="s"/>
      <c r="D53" s="25" t="s">
        <v>138</v>
      </c>
      <c r="E53" s="47" t="s">
        <v>25</v>
      </c>
      <c r="F53" s="29" t="s">
        <v>139</v>
      </c>
      <c r="G53" s="42" t="s"/>
      <c r="H53" s="251" t="s"/>
      <c r="I53" s="218" t="s"/>
      <c r="J53" s="23">
        <f>=COUNTIF(Q53:AH53,"=当前方案")+COUNTIF(Q53:AH53,"=存量维持")+COUNTIF(Q53:AH53,"=新技术试点")+COUNTIF(Q53:AH53,"=逐步淘汰")</f>
        <v>9</v>
      </c>
      <c r="K53" s="23">
        <f>=COUNTIF(Q53:AH53,"=未涉及")</f>
        <v>0</v>
      </c>
      <c r="L53" s="23" t="e">
        <f>=COUNTIF((Q53,S53,U53,W53,Y53,AA53,AC53,AE53,AG53),"")</f>
        <v>#VALUE!</v>
      </c>
      <c r="M53" s="22" t="s">
        <f>=IF(OR(E53="首选推荐"),"推荐",IF(OR(E53="新技术试点"),"中性","不推荐"))</f>
        <v>331</v>
      </c>
      <c r="N53" s="22">
        <f>=IF(M53="推荐",(J53+K53)/COUNTA(配置表!$G$3:$G$11),IF(M53="不推荐",1-P53,0))</f>
        <v>0</v>
      </c>
      <c r="O53" s="23">
        <f>=IF(M53="不推荐",J53,0)</f>
        <v>9</v>
      </c>
      <c r="P53" s="22">
        <f>=IF(M53="不推荐",J53/COUNTA(配置表!$G$3:$G$11),0)</f>
        <v>1</v>
      </c>
      <c r="Q53" s="213" t="s">
        <v>25</v>
      </c>
      <c r="R53" s="213" t="s">
        <v>344</v>
      </c>
      <c r="S53" s="213" t="s">
        <v>25</v>
      </c>
      <c r="T53" s="213" t="s">
        <v>344</v>
      </c>
      <c r="U53" s="213" t="s">
        <v>25</v>
      </c>
      <c r="V53" s="213" t="s">
        <v>344</v>
      </c>
      <c r="W53" s="229" t="s">
        <v>20</v>
      </c>
      <c r="X53" s="214" t="s">
        <v>21</v>
      </c>
      <c r="Y53" s="213" t="s">
        <v>20</v>
      </c>
      <c r="Z53" s="213" t="s">
        <v>21</v>
      </c>
      <c r="AA53" s="213" t="s">
        <v>25</v>
      </c>
      <c r="AB53" s="213" t="s">
        <v>344</v>
      </c>
      <c r="AC53" s="213" t="s">
        <v>25</v>
      </c>
      <c r="AD53" s="213" t="s">
        <v>21</v>
      </c>
      <c r="AE53" s="213" t="s">
        <v>25</v>
      </c>
      <c r="AF53" s="213" t="s">
        <v>21</v>
      </c>
      <c r="AG53" s="213" t="s">
        <v>25</v>
      </c>
      <c r="AH53" s="213" t="s">
        <v>344</v>
      </c>
    </row>
    <row r="54" spans="1:34" ht="60" customHeight="true">
      <c r="A54" s="42" t="s"/>
      <c r="B54" s="38" t="s"/>
      <c r="C54" s="76" t="s">
        <v>628</v>
      </c>
      <c r="D54" s="59" t="s">
        <v>140</v>
      </c>
      <c r="E54" s="20" t="s">
        <v>19</v>
      </c>
      <c r="F54" s="29" t="s">
        <v>368</v>
      </c>
      <c r="G54" s="42" t="s"/>
      <c r="H54" s="251" t="s"/>
      <c r="I54" s="219">
        <f>=COUNTIF(M54:M55,"=推荐")*9/(COUNTIF(M54:M55,"=推荐")*9+SUM(O54:O55))</f>
        <v>0.9</v>
      </c>
      <c r="J54" s="23">
        <f>=COUNTIF(Q54:AH54,"=当前方案")+COUNTIF(Q54:AH54,"=存量维持")+COUNTIF(Q54:AH54,"=新技术试点")+COUNTIF(Q54:AH54,"=逐步淘汰")</f>
        <v>4</v>
      </c>
      <c r="K54" s="23">
        <f>=COUNTIF(Q54:AH54,"=未涉及")</f>
        <v>5</v>
      </c>
      <c r="L54" s="23" t="e">
        <f>=COUNTIF((Q54,S54,U54,W54,Y54,AA54,AC54,AE54,AG54),"")</f>
        <v>#VALUE!</v>
      </c>
      <c r="M54" s="22" t="s">
        <f>=IF(OR(E54="首选推荐"),"推荐",IF(OR(E54="新技术试点"),"中性","不推荐"))</f>
        <v>326</v>
      </c>
      <c r="N54" s="22">
        <f>=IF(M54="推荐",(J54+K54)/COUNTA(配置表!$G$3:$G$11),IF(M54="不推荐",1-P54,0))</f>
        <v>1</v>
      </c>
      <c r="O54" s="23">
        <f>=IF(M54="不推荐",J54,0)</f>
        <v>0</v>
      </c>
      <c r="P54" s="22">
        <f>=IF(M54="不推荐",J54/COUNTA(配置表!$G$3:$G$11),0)</f>
        <v>0</v>
      </c>
      <c r="Q54" s="213" t="s">
        <v>23</v>
      </c>
      <c r="R54" s="213" t="s">
        <v>327</v>
      </c>
      <c r="S54" s="213" t="s">
        <v>20</v>
      </c>
      <c r="T54" s="213" t="s">
        <v>21</v>
      </c>
      <c r="U54" s="213" t="s">
        <v>23</v>
      </c>
      <c r="V54" s="213" t="s">
        <v>327</v>
      </c>
      <c r="W54" s="229" t="s">
        <v>23</v>
      </c>
      <c r="X54" s="213" t="s">
        <v>327</v>
      </c>
      <c r="Y54" s="213" t="s">
        <v>23</v>
      </c>
      <c r="Z54" s="213" t="s">
        <v>327</v>
      </c>
      <c r="AA54" s="213" t="s">
        <v>29</v>
      </c>
      <c r="AB54" s="213" t="s">
        <v>329</v>
      </c>
      <c r="AC54" s="213" t="s">
        <v>20</v>
      </c>
      <c r="AD54" s="213" t="s">
        <v>21</v>
      </c>
      <c r="AE54" s="213" t="s">
        <v>23</v>
      </c>
      <c r="AF54" s="213" t="s">
        <v>327</v>
      </c>
      <c r="AG54" s="213" t="s">
        <v>20</v>
      </c>
      <c r="AH54" s="213" t="s">
        <v>21</v>
      </c>
    </row>
    <row r="55" spans="1:34" ht="61" customHeight="true">
      <c r="A55" s="42" t="s"/>
      <c r="B55" s="38" t="s"/>
      <c r="C55" s="4" t="s"/>
      <c r="D55" s="25" t="s">
        <v>142</v>
      </c>
      <c r="E55" s="20" t="s">
        <v>25</v>
      </c>
      <c r="F55" s="29" t="s">
        <v>369</v>
      </c>
      <c r="G55" s="42" t="s"/>
      <c r="H55" s="251" t="s"/>
      <c r="I55" s="4" t="s"/>
      <c r="J55" s="23">
        <f>=COUNTIF(Q55:AH55,"=当前方案")+COUNTIF(Q55:AH55,"=存量维持")+COUNTIF(Q55:AH55,"=新技术试点")+COUNTIF(Q55:AH55,"=逐步淘汰")</f>
        <v>1</v>
      </c>
      <c r="K55" s="23">
        <f>=COUNTIF(Q55:AH55,"=未涉及")</f>
        <v>8</v>
      </c>
      <c r="L55" s="23" t="e">
        <f>=COUNTIF((Q55,S55,U55,W55,Y55,AA55,AC55,AE55,AG55),"")</f>
        <v>#VALUE!</v>
      </c>
      <c r="M55" s="22" t="s">
        <f>=IF(OR(E55="首选推荐"),"推荐",IF(OR(E55="新技术试点"),"中性","不推荐"))</f>
        <v>331</v>
      </c>
      <c r="N55" s="22">
        <f>=IF(M55="推荐",(J55+K55)/COUNTA(配置表!$G$3:$G$11),IF(M55="不推荐",1-P55,0))</f>
        <v>0.888888888888889</v>
      </c>
      <c r="O55" s="23">
        <f>=IF(M55="不推荐",J55,0)</f>
        <v>1</v>
      </c>
      <c r="P55" s="22">
        <f>=IF(M55="不推荐",J55/COUNTA(配置表!$G$3:$G$11),0)</f>
        <v>0.111111111111111</v>
      </c>
      <c r="Q55" s="214" t="s">
        <v>23</v>
      </c>
      <c r="R55" s="213" t="s">
        <v>327</v>
      </c>
      <c r="S55" s="214" t="s">
        <v>23</v>
      </c>
      <c r="T55" s="213" t="s">
        <v>327</v>
      </c>
      <c r="U55" s="214" t="s">
        <v>23</v>
      </c>
      <c r="V55" s="213" t="s">
        <v>327</v>
      </c>
      <c r="W55" s="229" t="s">
        <v>23</v>
      </c>
      <c r="X55" s="213" t="s">
        <v>327</v>
      </c>
      <c r="Y55" s="214" t="s">
        <v>23</v>
      </c>
      <c r="Z55" s="213" t="s">
        <v>327</v>
      </c>
      <c r="AA55" s="214" t="s">
        <v>20</v>
      </c>
      <c r="AB55" s="213" t="s">
        <v>21</v>
      </c>
      <c r="AC55" s="214" t="s">
        <v>23</v>
      </c>
      <c r="AD55" s="213" t="s">
        <v>327</v>
      </c>
      <c r="AE55" s="214" t="s">
        <v>23</v>
      </c>
      <c r="AF55" s="213" t="s">
        <v>327</v>
      </c>
      <c r="AG55" s="213" t="s">
        <v>23</v>
      </c>
      <c r="AH55" s="213" t="s">
        <v>327</v>
      </c>
    </row>
    <row r="56" spans="1:34" ht="50" customHeight="true">
      <c r="A56" s="79" t="s">
        <v>275</v>
      </c>
      <c r="B56" s="17" t="s">
        <v>146</v>
      </c>
      <c r="C56" s="31" t="s">
        <v>147</v>
      </c>
      <c r="D56" s="59" t="s">
        <v>148</v>
      </c>
      <c r="E56" s="20" t="s">
        <v>19</v>
      </c>
      <c r="F56" s="29" t="s">
        <v>370</v>
      </c>
      <c r="G56" s="210">
        <f>=COUNTIF(M56:M61,"=推荐")*9/(COUNTIF(M56:M61,"=推荐")*9+SUM(O56:O61))</f>
        <v>1</v>
      </c>
      <c r="H56" s="211">
        <f>=COUNTIF(M56,"=推荐")*9/(COUNTIF(M56,"=推荐")*9+SUM(O56))</f>
        <v>1</v>
      </c>
      <c r="I56" s="237">
        <f>=COUNTIF(M56,"=推荐")*9/(COUNTIF(M56,"=推荐")*9+SUM(O56))</f>
        <v>1</v>
      </c>
      <c r="J56" s="23">
        <f>=COUNTIF(Q56:AH56,"=当前方案")+COUNTIF(Q56:AH56,"=存量维持")+COUNTIF(Q56:AH56,"=新技术试点")+COUNTIF(Q56:AH56,"=逐步淘汰")</f>
        <v>2</v>
      </c>
      <c r="K56" s="23">
        <f>=COUNTIF(Q56:AH56,"=未涉及")</f>
        <v>7</v>
      </c>
      <c r="L56" s="23" t="e">
        <f>=COUNTIF((Q56,S56,U56,W56,Y56,AA56,AC56,AE56,AG56),"")</f>
        <v>#VALUE!</v>
      </c>
      <c r="M56" s="22" t="s">
        <f>=IF(OR(E56="首选推荐"),"推荐",IF(OR(E56="新技术试点"),"中性","不推荐"))</f>
        <v>326</v>
      </c>
      <c r="N56" s="22">
        <f>=IF(M56="推荐",(J56+K56)/COUNTA(配置表!$G$3:$G$11),IF(M56="不推荐",1-P56,0))</f>
        <v>1</v>
      </c>
      <c r="O56" s="23">
        <f>=IF(M56="不推荐",J56,0)</f>
        <v>0</v>
      </c>
      <c r="P56" s="22">
        <f>=IF(M56="不推荐",J56/COUNTA(配置表!$G$3:$G$11),0)</f>
        <v>0</v>
      </c>
      <c r="Q56" s="213" t="s">
        <v>23</v>
      </c>
      <c r="R56" s="213" t="s">
        <v>327</v>
      </c>
      <c r="S56" s="213" t="s">
        <v>29</v>
      </c>
      <c r="T56" s="213" t="s">
        <v>329</v>
      </c>
      <c r="U56" s="213" t="s">
        <v>23</v>
      </c>
      <c r="V56" s="213" t="s">
        <v>327</v>
      </c>
      <c r="W56" s="213" t="s">
        <v>20</v>
      </c>
      <c r="X56" s="213" t="s">
        <v>21</v>
      </c>
      <c r="Y56" s="213" t="s">
        <v>23</v>
      </c>
      <c r="Z56" s="213" t="s">
        <v>329</v>
      </c>
      <c r="AA56" s="213" t="s">
        <v>23</v>
      </c>
      <c r="AB56" s="213" t="s">
        <v>327</v>
      </c>
      <c r="AC56" s="215" t="s">
        <v>23</v>
      </c>
      <c r="AD56" s="213" t="s">
        <v>329</v>
      </c>
      <c r="AE56" s="213" t="s">
        <v>23</v>
      </c>
      <c r="AF56" s="213" t="s">
        <v>327</v>
      </c>
      <c r="AG56" s="213" t="s">
        <v>23</v>
      </c>
      <c r="AH56" s="213" t="s">
        <v>329</v>
      </c>
    </row>
    <row r="57" spans="1:34" ht="27" customHeight="true">
      <c r="A57" s="4" t="s"/>
      <c r="B57" s="17" t="s">
        <v>371</v>
      </c>
      <c r="C57" s="18" t="s">
        <v>631</v>
      </c>
      <c r="D57" s="59" t="s">
        <v>151</v>
      </c>
      <c r="E57" s="20" t="s">
        <v>19</v>
      </c>
      <c r="F57" s="21" t="s"/>
      <c r="G57" s="4" t="s"/>
      <c r="H57" s="211">
        <f>=COUNTIF(M57:M61,"=推荐")*9/(COUNTIF(M57:M61,"=推荐")*9+SUM(O57:O61))</f>
        <v>1</v>
      </c>
      <c r="I57" s="237">
        <f>=COUNTIF(M57,"=推荐")*9/(COUNTIF(M57,"=推荐")*9+SUM(O57))</f>
        <v>1</v>
      </c>
      <c r="J57" s="23">
        <f>=COUNTIF(Q57:AH57,"=当前方案")+COUNTIF(Q57:AH57,"=存量维持")+COUNTIF(Q57:AH57,"=新技术试点")+COUNTIF(Q57:AH57,"=逐步淘汰")</f>
        <v>4</v>
      </c>
      <c r="K57" s="23">
        <f>=COUNTIF(Q57:AH57,"=未涉及")</f>
        <v>5</v>
      </c>
      <c r="L57" s="23" t="e">
        <f>=COUNTIF((Q57,S57,U57,W57,Y57,AA57,AC57,AE57,AG57),"")</f>
        <v>#VALUE!</v>
      </c>
      <c r="M57" s="22" t="s">
        <f>=IF(OR(E57="首选推荐"),"推荐",IF(OR(E57="新技术试点"),"中性","不推荐"))</f>
        <v>326</v>
      </c>
      <c r="N57" s="22">
        <f>=IF(M57="推荐",(J57+K57)/COUNTA(配置表!$G$3:$G$11),IF(M57="不推荐",1-P57,0))</f>
        <v>1</v>
      </c>
      <c r="O57" s="23">
        <f>=IF(M57="不推荐",J57,0)</f>
        <v>0</v>
      </c>
      <c r="P57" s="22">
        <f>=IF(M57="不推荐",J57/COUNTA(配置表!$G$3:$G$11),0)</f>
        <v>0</v>
      </c>
      <c r="Q57" s="213" t="s">
        <v>23</v>
      </c>
      <c r="R57" s="213" t="s">
        <v>327</v>
      </c>
      <c r="S57" s="213" t="s">
        <v>23</v>
      </c>
      <c r="T57" s="213" t="s">
        <v>327</v>
      </c>
      <c r="U57" s="213" t="s">
        <v>20</v>
      </c>
      <c r="V57" s="213" t="s">
        <v>21</v>
      </c>
      <c r="W57" s="229" t="s">
        <v>20</v>
      </c>
      <c r="X57" s="214" t="s">
        <v>21</v>
      </c>
      <c r="Y57" s="213" t="s">
        <v>23</v>
      </c>
      <c r="Z57" s="213" t="s">
        <v>329</v>
      </c>
      <c r="AA57" s="213" t="s">
        <v>20</v>
      </c>
      <c r="AB57" s="213" t="s">
        <v>21</v>
      </c>
      <c r="AC57" s="213" t="s">
        <v>20</v>
      </c>
      <c r="AD57" s="213" t="s">
        <v>21</v>
      </c>
      <c r="AE57" s="213" t="s">
        <v>23</v>
      </c>
      <c r="AF57" s="213" t="s">
        <v>327</v>
      </c>
      <c r="AG57" s="213" t="s">
        <v>23</v>
      </c>
      <c r="AH57" s="213" t="s">
        <v>329</v>
      </c>
    </row>
    <row r="58" spans="1:34" ht="27" customHeight="true">
      <c r="A58" s="4" t="s"/>
      <c r="B58" s="4" t="s"/>
      <c r="C58" s="80" t="s">
        <v>632</v>
      </c>
      <c r="D58" s="59" t="s">
        <v>152</v>
      </c>
      <c r="E58" s="81" t="s">
        <v>19</v>
      </c>
      <c r="F58" s="98" t="s">
        <v>153</v>
      </c>
      <c r="G58" s="4" t="s"/>
      <c r="H58" s="4" t="s"/>
      <c r="I58" s="228">
        <f>=COUNTIF(M58:M59,"=推荐")*9/(COUNTIF(M58:M59,"=推荐")*9+SUM(O58:O59))</f>
        <v>1</v>
      </c>
      <c r="J58" s="23">
        <f>=COUNTIF(Q58:AH58,"=当前方案")+COUNTIF(Q58:AH58,"=存量维持")+COUNTIF(Q58:AH58,"=新技术试点")+COUNTIF(Q58:AH58,"=逐步淘汰")</f>
        <v>7</v>
      </c>
      <c r="K58" s="23">
        <f>=COUNTIF(Q58:AH58,"=未涉及")</f>
        <v>2</v>
      </c>
      <c r="L58" s="23" t="e">
        <f>=COUNTIF((Q58,S58,U58,W58,Y58,AA58,AC58,AE58,AG58),"")</f>
        <v>#VALUE!</v>
      </c>
      <c r="M58" s="22" t="s">
        <f>=IF(OR(E58="首选推荐"),"推荐",IF(OR(E58="新技术试点"),"中性","不推荐"))</f>
        <v>326</v>
      </c>
      <c r="N58" s="22">
        <f>=IF(M58="推荐",(J58+K58)/COUNTA(配置表!$G$3:$G$11),IF(M58="不推荐",1-P58,0))</f>
        <v>1</v>
      </c>
      <c r="O58" s="23">
        <f>=IF(M58="不推荐",J58,0)</f>
        <v>0</v>
      </c>
      <c r="P58" s="22">
        <f>=IF(M58="不推荐",J58/COUNTA(配置表!$G$3:$G$11),0)</f>
        <v>0</v>
      </c>
      <c r="Q58" s="213" t="s">
        <v>20</v>
      </c>
      <c r="R58" s="213" t="s">
        <v>21</v>
      </c>
      <c r="S58" s="213" t="s">
        <v>20</v>
      </c>
      <c r="T58" s="213" t="s">
        <v>21</v>
      </c>
      <c r="U58" s="213" t="s">
        <v>20</v>
      </c>
      <c r="V58" s="213" t="s">
        <v>21</v>
      </c>
      <c r="W58" s="229" t="s">
        <v>20</v>
      </c>
      <c r="X58" s="214" t="s">
        <v>21</v>
      </c>
      <c r="Y58" s="213" t="s">
        <v>20</v>
      </c>
      <c r="Z58" s="213" t="s">
        <v>21</v>
      </c>
      <c r="AA58" s="213" t="s">
        <v>23</v>
      </c>
      <c r="AB58" s="213" t="s">
        <v>327</v>
      </c>
      <c r="AC58" s="213" t="s">
        <v>20</v>
      </c>
      <c r="AD58" s="213" t="s">
        <v>21</v>
      </c>
      <c r="AE58" s="213" t="s">
        <v>23</v>
      </c>
      <c r="AF58" s="213" t="s">
        <v>329</v>
      </c>
      <c r="AG58" s="213" t="s">
        <v>20</v>
      </c>
      <c r="AH58" s="213" t="s">
        <v>21</v>
      </c>
    </row>
    <row r="59" spans="1:34" ht="27" customHeight="true">
      <c r="A59" s="4" t="s"/>
      <c r="B59" s="4" t="s"/>
      <c r="C59" s="39" t="s"/>
      <c r="D59" s="25" t="s">
        <v>154</v>
      </c>
      <c r="E59" s="81" t="s">
        <v>19</v>
      </c>
      <c r="F59" s="39" t="s"/>
      <c r="G59" s="4" t="s"/>
      <c r="H59" s="4" t="s"/>
      <c r="I59" s="39" t="s"/>
      <c r="J59" s="23">
        <f>=COUNTIF(Q59:AH59,"=当前方案")+COUNTIF(Q59:AH59,"=存量维持")+COUNTIF(Q59:AH59,"=新技术试点")+COUNTIF(Q59:AH59,"=逐步淘汰")</f>
        <v>2</v>
      </c>
      <c r="K59" s="23">
        <f>=COUNTIF(Q59:AH59,"=未涉及")</f>
        <v>7</v>
      </c>
      <c r="L59" s="23" t="e">
        <f>=COUNTIF((Q59,S59,U59,W59,Y59,AA59,AC59,AE59,AG59),"")</f>
        <v>#VALUE!</v>
      </c>
      <c r="M59" s="22" t="s">
        <f>=IF(OR(E59="首选推荐"),"推荐",IF(OR(E59="新技术试点"),"中性","不推荐"))</f>
        <v>326</v>
      </c>
      <c r="N59" s="22">
        <f>=IF(M59="推荐",(J59+K59)/COUNTA(配置表!$G$3:$G$11),IF(M59="不推荐",1-P59,0))</f>
        <v>1</v>
      </c>
      <c r="O59" s="23">
        <f>=IF(M59="不推荐",J59,0)</f>
        <v>0</v>
      </c>
      <c r="P59" s="22">
        <f>=IF(M59="不推荐",J59/COUNTA(配置表!$G$3:$G$11),0)</f>
        <v>0</v>
      </c>
      <c r="Q59" s="213" t="s">
        <v>23</v>
      </c>
      <c r="R59" s="213" t="s">
        <v>327</v>
      </c>
      <c r="S59" s="213" t="s">
        <v>20</v>
      </c>
      <c r="T59" s="213" t="s">
        <v>21</v>
      </c>
      <c r="U59" s="213" t="s">
        <v>23</v>
      </c>
      <c r="V59" s="213" t="s">
        <v>327</v>
      </c>
      <c r="W59" s="229" t="s">
        <v>23</v>
      </c>
      <c r="X59" s="214" t="s">
        <v>327</v>
      </c>
      <c r="Y59" s="213" t="s">
        <v>23</v>
      </c>
      <c r="Z59" s="213" t="s">
        <v>327</v>
      </c>
      <c r="AA59" s="213" t="s">
        <v>20</v>
      </c>
      <c r="AB59" s="213" t="s">
        <v>21</v>
      </c>
      <c r="AC59" s="213" t="s">
        <v>23</v>
      </c>
      <c r="AD59" s="213" t="s">
        <v>327</v>
      </c>
      <c r="AE59" s="213" t="s">
        <v>23</v>
      </c>
      <c r="AF59" s="213" t="s">
        <v>327</v>
      </c>
      <c r="AG59" s="213" t="s">
        <v>23</v>
      </c>
      <c r="AH59" s="213" t="s">
        <v>329</v>
      </c>
    </row>
    <row r="60" spans="1:34" ht="27" customHeight="true">
      <c r="A60" s="4" t="s"/>
      <c r="B60" s="4" t="s"/>
      <c r="C60" s="31" t="s">
        <v>155</v>
      </c>
      <c r="D60" s="25" t="s">
        <v>156</v>
      </c>
      <c r="E60" s="82" t="s">
        <v>19</v>
      </c>
      <c r="F60" s="29" t="s">
        <v>157</v>
      </c>
      <c r="G60" s="4" t="s"/>
      <c r="H60" s="4" t="s"/>
      <c r="I60" s="237">
        <f>=COUNTIF(M60,"=推荐")*9/(COUNTIF(M60,"=推荐")*9+SUM(O60))</f>
        <v>1</v>
      </c>
      <c r="J60" s="23">
        <f>=COUNTIF(Q60:AH60,"=当前方案")+COUNTIF(Q60:AH60,"=存量维持")+COUNTIF(Q60:AH60,"=新技术试点")+COUNTIF(Q60:AH60,"=逐步淘汰")</f>
        <v>9</v>
      </c>
      <c r="K60" s="23">
        <f>=COUNTIF(Q60:AH60,"=未涉及")</f>
        <v>0</v>
      </c>
      <c r="L60" s="23" t="e">
        <f>=COUNTIF((Q60,S60,U60,W60,Y60,AA60,AC60,AE60,AG60),"")</f>
        <v>#VALUE!</v>
      </c>
      <c r="M60" s="22" t="s">
        <f>=IF(OR(E60="首选推荐"),"推荐",IF(OR(E60="新技术试点"),"中性","不推荐"))</f>
        <v>326</v>
      </c>
      <c r="N60" s="22">
        <f>=IF(M60="推荐",(J60+K60)/COUNTA(配置表!$G$3:$G$11),IF(M60="不推荐",1-P60,0))</f>
        <v>1</v>
      </c>
      <c r="O60" s="23">
        <f>=IF(M60="不推荐",J60,0)</f>
        <v>0</v>
      </c>
      <c r="P60" s="22">
        <f>=IF(M60="不推荐",J60/COUNTA(配置表!$G$3:$G$11),0)</f>
        <v>0</v>
      </c>
      <c r="Q60" s="213" t="s">
        <v>20</v>
      </c>
      <c r="R60" s="213" t="s">
        <v>21</v>
      </c>
      <c r="S60" s="213" t="s">
        <v>20</v>
      </c>
      <c r="T60" s="213" t="s">
        <v>21</v>
      </c>
      <c r="U60" s="213" t="s">
        <v>20</v>
      </c>
      <c r="V60" s="213" t="s">
        <v>21</v>
      </c>
      <c r="W60" s="229" t="s">
        <v>20</v>
      </c>
      <c r="X60" s="214" t="s">
        <v>21</v>
      </c>
      <c r="Y60" s="213" t="s">
        <v>20</v>
      </c>
      <c r="Z60" s="213" t="s">
        <v>21</v>
      </c>
      <c r="AA60" s="213" t="s">
        <v>20</v>
      </c>
      <c r="AB60" s="213" t="s">
        <v>21</v>
      </c>
      <c r="AC60" s="213" t="s">
        <v>20</v>
      </c>
      <c r="AD60" s="213" t="s">
        <v>21</v>
      </c>
      <c r="AE60" s="213" t="s">
        <v>20</v>
      </c>
      <c r="AF60" s="213" t="s">
        <v>21</v>
      </c>
      <c r="AG60" s="213" t="s">
        <v>20</v>
      </c>
      <c r="AH60" s="213" t="s">
        <v>21</v>
      </c>
    </row>
    <row r="61" spans="1:34" ht="27" customHeight="true">
      <c r="A61" s="4" t="s"/>
      <c r="B61" s="4" t="s"/>
      <c r="C61" s="31" t="s">
        <v>158</v>
      </c>
      <c r="D61" s="59" t="s">
        <v>159</v>
      </c>
      <c r="E61" s="82" t="s">
        <v>19</v>
      </c>
      <c r="F61" s="29" t="s">
        <v>160</v>
      </c>
      <c r="G61" s="4" t="s"/>
      <c r="H61" s="4" t="s"/>
      <c r="I61" s="237">
        <f>=COUNTIF(M61,"=推荐")*9/(COUNTIF(M61,"=推荐")*9+SUM(O61))</f>
        <v>1</v>
      </c>
      <c r="J61" s="23">
        <f>=COUNTIF(Q61:AH61,"=当前方案")+COUNTIF(Q61:AH61,"=存量维持")+COUNTIF(Q61:AH61,"=新技术试点")+COUNTIF(Q61:AH61,"=逐步淘汰")</f>
        <v>1</v>
      </c>
      <c r="K61" s="23">
        <f>=COUNTIF(Q61:AH61,"=未涉及")</f>
        <v>8</v>
      </c>
      <c r="L61" s="23" t="e">
        <f>=COUNTIF((Q61,S61,U61,W61,Y61,AA61,AC61,AE61,AG61),"")</f>
        <v>#VALUE!</v>
      </c>
      <c r="M61" s="22" t="s">
        <f>=IF(OR(E61="首选推荐"),"推荐",IF(OR(E61="新技术试点"),"中性","不推荐"))</f>
        <v>326</v>
      </c>
      <c r="N61" s="22">
        <f>=IF(M61="推荐",(J61+K61)/COUNTA(配置表!$G$3:$G$11),IF(M61="不推荐",1-P61,0))</f>
        <v>1</v>
      </c>
      <c r="O61" s="23">
        <f>=IF(M61="不推荐",J61,0)</f>
        <v>0</v>
      </c>
      <c r="P61" s="22">
        <f>=IF(M61="不推荐",J61/COUNTA(配置表!$G$3:$G$11),0)</f>
        <v>0</v>
      </c>
      <c r="Q61" s="213" t="s">
        <v>23</v>
      </c>
      <c r="R61" s="213" t="s">
        <v>327</v>
      </c>
      <c r="S61" s="213" t="s">
        <v>23</v>
      </c>
      <c r="T61" s="213" t="s">
        <v>327</v>
      </c>
      <c r="U61" s="213" t="s">
        <v>23</v>
      </c>
      <c r="V61" s="213" t="s">
        <v>327</v>
      </c>
      <c r="W61" s="229" t="s">
        <v>23</v>
      </c>
      <c r="X61" s="213" t="s">
        <v>327</v>
      </c>
      <c r="Y61" s="213" t="s">
        <v>23</v>
      </c>
      <c r="Z61" s="213" t="s">
        <v>327</v>
      </c>
      <c r="AA61" s="213" t="s">
        <v>29</v>
      </c>
      <c r="AB61" s="213" t="s">
        <v>329</v>
      </c>
      <c r="AC61" s="213" t="s">
        <v>23</v>
      </c>
      <c r="AD61" s="213" t="s">
        <v>329</v>
      </c>
      <c r="AE61" s="213" t="s">
        <v>23</v>
      </c>
      <c r="AF61" s="213" t="s">
        <v>327</v>
      </c>
      <c r="AG61" s="213" t="s">
        <v>23</v>
      </c>
      <c r="AH61" s="213" t="s">
        <v>329</v>
      </c>
    </row>
    <row r="62" spans="1:34" ht="27" customHeight="true">
      <c r="A62" s="49" t="s">
        <v>633</v>
      </c>
      <c r="B62" s="111" t="s">
        <v>372</v>
      </c>
      <c r="C62" s="80" t="s">
        <v>635</v>
      </c>
      <c r="D62" s="59" t="s">
        <v>163</v>
      </c>
      <c r="E62" s="87" t="s">
        <v>19</v>
      </c>
      <c r="F62" s="29" t="s">
        <v>164</v>
      </c>
      <c r="G62" s="236">
        <f>=COUNTIF(M62:M77,"=推荐")*9/(COUNTIF(M62:M77,"=推荐")*9+SUM(O62:O77))</f>
        <v>0.940298507462687</v>
      </c>
      <c r="H62" s="258">
        <f>=COUNTIF(M62:M64,"=推荐")*9/(COUNTIF(M62:M64,"=推荐")*9+SUM(O62:O64))</f>
        <v>0.857142857142857</v>
      </c>
      <c r="I62" s="259">
        <f>=COUNTIF(M62:M64,"=推荐")*9/(COUNTIF(M62:M64,"=推荐")*9+SUM(O62:O64))</f>
        <v>0.857142857142857</v>
      </c>
      <c r="J62" s="23">
        <f>=COUNTIF(Q62:AH62,"=当前方案")+COUNTIF(Q62:AH62,"=存量维持")+COUNTIF(Q62:AH62,"=新技术试点")+COUNTIF(Q62:AH62,"=逐步淘汰")</f>
        <v>9</v>
      </c>
      <c r="K62" s="23">
        <f>=COUNTIF(Q62:AH62,"=未涉及")</f>
        <v>0</v>
      </c>
      <c r="L62" s="23" t="e">
        <f>=COUNTIF((Q62,S62,U62,W62,Y62,AA62,AC62,AE62,AG62),"")</f>
        <v>#VALUE!</v>
      </c>
      <c r="M62" s="22" t="s">
        <f>=IF(OR(E62="首选推荐"),"推荐",IF(OR(E62="新技术试点"),"中性","不推荐"))</f>
        <v>326</v>
      </c>
      <c r="N62" s="22">
        <f>=IF(M62="推荐",(J62+K62)/COUNTA(配置表!$G$3:$G$11),IF(M62="不推荐",1-P62,0))</f>
        <v>1</v>
      </c>
      <c r="O62" s="23">
        <f>=IF(M62="不推荐",J62,0)</f>
        <v>0</v>
      </c>
      <c r="P62" s="22">
        <f>=IF(M62="不推荐",J62/COUNTA(配置表!$G$3:$G$11),0)</f>
        <v>0</v>
      </c>
      <c r="Q62" s="213" t="s">
        <v>20</v>
      </c>
      <c r="R62" s="213" t="s">
        <v>21</v>
      </c>
      <c r="S62" s="213" t="s">
        <v>20</v>
      </c>
      <c r="T62" s="213" t="s">
        <v>21</v>
      </c>
      <c r="U62" s="213" t="s">
        <v>20</v>
      </c>
      <c r="V62" s="213" t="s">
        <v>21</v>
      </c>
      <c r="W62" s="213" t="s">
        <v>20</v>
      </c>
      <c r="X62" s="213" t="s">
        <v>21</v>
      </c>
      <c r="Y62" s="213" t="s">
        <v>20</v>
      </c>
      <c r="Z62" s="213" t="s">
        <v>21</v>
      </c>
      <c r="AA62" s="213" t="s">
        <v>20</v>
      </c>
      <c r="AB62" s="213" t="s">
        <v>21</v>
      </c>
      <c r="AC62" s="213" t="s">
        <v>20</v>
      </c>
      <c r="AD62" s="213" t="s">
        <v>21</v>
      </c>
      <c r="AE62" s="213" t="s">
        <v>20</v>
      </c>
      <c r="AF62" s="213" t="s">
        <v>21</v>
      </c>
      <c r="AG62" s="213" t="s">
        <v>20</v>
      </c>
      <c r="AH62" s="213" t="s">
        <v>21</v>
      </c>
    </row>
    <row r="63" spans="1:34" ht="27" customHeight="true">
      <c r="A63" s="4" t="s"/>
      <c r="B63" s="38" t="s"/>
      <c r="C63" s="38" t="s"/>
      <c r="D63" s="59" t="s">
        <v>165</v>
      </c>
      <c r="E63" s="88" t="s">
        <v>69</v>
      </c>
      <c r="F63" s="61" t="s"/>
      <c r="G63" s="4" t="s"/>
      <c r="H63" s="38" t="s"/>
      <c r="I63" s="38" t="s"/>
      <c r="J63" s="23">
        <f>=COUNTIF(Q63:AH63,"=当前方案")+COUNTIF(Q63:AH63,"=存量维持")+COUNTIF(Q63:AH63,"=新技术试点")+COUNTIF(Q63:AH63,"=逐步淘汰")</f>
        <v>3</v>
      </c>
      <c r="K63" s="23">
        <f>=COUNTIF(Q63:AH63,"=未涉及")</f>
        <v>6</v>
      </c>
      <c r="L63" s="23" t="e">
        <f>=COUNTIF((Q63,S63,U63,W63,Y63,AA63,AC63,AE63,AG63),"")</f>
        <v>#VALUE!</v>
      </c>
      <c r="M63" s="22" t="s">
        <f>=IF(OR(E63="首选推荐"),"推荐",IF(OR(E63="新技术试点"),"中性","不推荐"))</f>
        <v>331</v>
      </c>
      <c r="N63" s="22">
        <f>=IF(M63="推荐",(J63+K63)/COUNTA(配置表!$G$3:$G$11),IF(M63="不推荐",1-P63,0))</f>
        <v>0.666666666666667</v>
      </c>
      <c r="O63" s="23">
        <f>=IF(M63="不推荐",J63,0)</f>
        <v>3</v>
      </c>
      <c r="P63" s="22">
        <f>=IF(M63="不推荐",J63/COUNTA(配置表!$G$3:$G$11),0)</f>
        <v>0.333333333333333</v>
      </c>
      <c r="Q63" s="213" t="s">
        <v>25</v>
      </c>
      <c r="R63" s="213" t="s">
        <v>344</v>
      </c>
      <c r="S63" s="213" t="s">
        <v>23</v>
      </c>
      <c r="T63" s="213" t="s">
        <v>327</v>
      </c>
      <c r="U63" s="213" t="s">
        <v>23</v>
      </c>
      <c r="V63" s="213" t="s">
        <v>327</v>
      </c>
      <c r="W63" s="213" t="s">
        <v>23</v>
      </c>
      <c r="X63" s="213" t="s">
        <v>327</v>
      </c>
      <c r="Y63" s="213" t="s">
        <v>23</v>
      </c>
      <c r="Z63" s="213" t="s">
        <v>327</v>
      </c>
      <c r="AA63" s="213" t="s">
        <v>25</v>
      </c>
      <c r="AB63" s="213" t="s">
        <v>344</v>
      </c>
      <c r="AC63" s="213" t="s">
        <v>23</v>
      </c>
      <c r="AD63" s="213" t="s">
        <v>327</v>
      </c>
      <c r="AE63" s="213" t="s">
        <v>25</v>
      </c>
      <c r="AF63" s="213" t="s">
        <v>21</v>
      </c>
      <c r="AG63" s="213" t="s">
        <v>23</v>
      </c>
      <c r="AH63" s="213" t="s">
        <v>327</v>
      </c>
    </row>
    <row r="64" spans="1:34" ht="27" customHeight="true">
      <c r="A64" s="4" t="s"/>
      <c r="B64" s="39" t="s"/>
      <c r="C64" s="39" t="s"/>
      <c r="D64" s="25" t="s">
        <v>167</v>
      </c>
      <c r="E64" s="87" t="s">
        <v>19</v>
      </c>
      <c r="F64" s="21" t="s"/>
      <c r="G64" s="4" t="s"/>
      <c r="H64" s="39" t="s"/>
      <c r="I64" s="39" t="s"/>
      <c r="J64" s="23">
        <f>=COUNTIF(Q64:AH64,"=当前方案")+COUNTIF(Q64:AH64,"=存量维持")+COUNTIF(Q64:AH64,"=新技术试点")+COUNTIF(Q64:AH64,"=逐步淘汰")</f>
        <v>7</v>
      </c>
      <c r="K64" s="23">
        <f>=COUNTIF(Q64:AH64,"=未涉及")</f>
        <v>2</v>
      </c>
      <c r="L64" s="23" t="e">
        <f>=COUNTIF((Q64,S64,U64,W64,Y64,AA64,AC64,AE64,AG64),"")</f>
        <v>#VALUE!</v>
      </c>
      <c r="M64" s="22" t="s">
        <f>=IF(OR(E64="首选推荐"),"推荐",IF(OR(E64="新技术试点"),"中性","不推荐"))</f>
        <v>326</v>
      </c>
      <c r="N64" s="22">
        <f>=IF(M64="推荐",(J64+K64)/COUNTA(配置表!$G$3:$G$11),IF(M64="不推荐",1-P64,0))</f>
        <v>1</v>
      </c>
      <c r="O64" s="23">
        <f>=IF(M64="不推荐",J64,0)</f>
        <v>0</v>
      </c>
      <c r="P64" s="22">
        <f>=IF(M64="不推荐",J64/COUNTA(配置表!$G$3:$G$11),0)</f>
        <v>0</v>
      </c>
      <c r="Q64" s="213" t="s">
        <v>23</v>
      </c>
      <c r="R64" s="213" t="s">
        <v>327</v>
      </c>
      <c r="S64" s="213" t="s">
        <v>25</v>
      </c>
      <c r="T64" s="213" t="s">
        <v>21</v>
      </c>
      <c r="U64" s="213" t="s">
        <v>25</v>
      </c>
      <c r="V64" s="213" t="s">
        <v>21</v>
      </c>
      <c r="W64" s="229" t="s">
        <v>23</v>
      </c>
      <c r="X64" s="213" t="s">
        <v>327</v>
      </c>
      <c r="Y64" s="213" t="s">
        <v>20</v>
      </c>
      <c r="Z64" s="213" t="s">
        <v>21</v>
      </c>
      <c r="AA64" s="213" t="s">
        <v>20</v>
      </c>
      <c r="AB64" s="213" t="s">
        <v>21</v>
      </c>
      <c r="AC64" s="213" t="s">
        <v>20</v>
      </c>
      <c r="AD64" s="213" t="s">
        <v>21</v>
      </c>
      <c r="AE64" s="213" t="s">
        <v>20</v>
      </c>
      <c r="AF64" s="213" t="s">
        <v>21</v>
      </c>
      <c r="AG64" s="213" t="s">
        <v>20</v>
      </c>
      <c r="AH64" s="213" t="s">
        <v>21</v>
      </c>
    </row>
    <row r="65" spans="1:34" ht="27" customHeight="true">
      <c r="A65" s="4" t="s"/>
      <c r="B65" s="79" t="s">
        <v>374</v>
      </c>
      <c r="C65" s="18" t="s">
        <v>637</v>
      </c>
      <c r="D65" s="19" t="s">
        <v>638</v>
      </c>
      <c r="E65" s="87" t="s">
        <v>19</v>
      </c>
      <c r="F65" s="21" t="s"/>
      <c r="G65" s="4" t="s"/>
      <c r="H65" s="210">
        <f>=COUNTIF(M65:M71,"=推荐")*9/(COUNTIF(M65:M71,"=推荐")*9+SUM(O65:O71))</f>
        <v>0.972972972972973</v>
      </c>
      <c r="I65" s="212">
        <f>=COUNTIF(M65:M66,"=推荐")*9/(COUNTIF(M65:M66,"=推荐")*9+SUM(O65:O66))</f>
        <v>0.9</v>
      </c>
      <c r="J65" s="23">
        <f>=COUNTIF(Q65:AH65,"=当前方案")+COUNTIF(Q65:AH65,"=存量维持")+COUNTIF(Q65:AH65,"=新技术试点")+COUNTIF(Q65:AH65,"=逐步淘汰")</f>
        <v>5</v>
      </c>
      <c r="K65" s="23">
        <f>=COUNTIF(Q65:AH65,"=未涉及")</f>
        <v>4</v>
      </c>
      <c r="L65" s="23" t="e">
        <f>=COUNTIF((Q65,S65,U65,W65,Y65,AA65,AC65,AE65,AG65),"")</f>
        <v>#VALUE!</v>
      </c>
      <c r="M65" s="22" t="s">
        <f>=IF(OR(E65="首选推荐"),"推荐",IF(OR(E65="新技术试点"),"中性","不推荐"))</f>
        <v>326</v>
      </c>
      <c r="N65" s="22">
        <f>=IF(M65="推荐",(J65+K65)/COUNTA(配置表!$G$3:$G$11),IF(M65="不推荐",1-P65,0))</f>
        <v>1</v>
      </c>
      <c r="O65" s="23">
        <f>=IF(M65="不推荐",J65,0)</f>
        <v>0</v>
      </c>
      <c r="P65" s="22">
        <f>=IF(M65="不推荐",J65/COUNTA(配置表!$G$3:$G$11),0)</f>
        <v>0</v>
      </c>
      <c r="Q65" s="213" t="s">
        <v>20</v>
      </c>
      <c r="R65" s="213" t="s">
        <v>21</v>
      </c>
      <c r="S65" s="213" t="s">
        <v>20</v>
      </c>
      <c r="T65" s="213" t="s">
        <v>21</v>
      </c>
      <c r="U65" s="213" t="s">
        <v>29</v>
      </c>
      <c r="V65" s="213" t="s">
        <v>329</v>
      </c>
      <c r="W65" s="229" t="s">
        <v>23</v>
      </c>
      <c r="X65" s="213" t="s">
        <v>327</v>
      </c>
      <c r="Y65" s="213" t="s">
        <v>20</v>
      </c>
      <c r="Z65" s="213" t="s">
        <v>21</v>
      </c>
      <c r="AA65" s="213" t="s">
        <v>23</v>
      </c>
      <c r="AB65" s="213" t="s">
        <v>327</v>
      </c>
      <c r="AC65" s="213" t="s">
        <v>20</v>
      </c>
      <c r="AD65" s="213" t="s">
        <v>21</v>
      </c>
      <c r="AE65" s="213" t="s">
        <v>23</v>
      </c>
      <c r="AF65" s="213" t="s">
        <v>327</v>
      </c>
      <c r="AG65" s="213" t="s">
        <v>23</v>
      </c>
      <c r="AH65" s="213" t="s">
        <v>329</v>
      </c>
    </row>
    <row r="66" spans="1:34" ht="27" customHeight="true">
      <c r="A66" s="4" t="s"/>
      <c r="B66" s="4" t="s"/>
      <c r="C66" s="4" t="s"/>
      <c r="D66" s="19" t="s">
        <v>639</v>
      </c>
      <c r="E66" s="87" t="s">
        <v>69</v>
      </c>
      <c r="F66" s="21" t="s"/>
      <c r="G66" s="4" t="s"/>
      <c r="H66" s="4" t="s"/>
      <c r="I66" s="4" t="s"/>
      <c r="J66" s="23">
        <f>=COUNTIF(Q66:AH66,"=当前方案")+COUNTIF(Q66:AH66,"=存量维持")+COUNTIF(Q66:AH66,"=新技术试点")+COUNTIF(Q66:AH66,"=逐步淘汰")</f>
        <v>1</v>
      </c>
      <c r="K66" s="23">
        <f>=COUNTIF(Q66:AH66,"=未涉及")</f>
        <v>8</v>
      </c>
      <c r="L66" s="23" t="e">
        <f>=COUNTIF((Q66,S66,U66,W66,Y66,AA66,AC66,AE66,AG66),"")</f>
        <v>#VALUE!</v>
      </c>
      <c r="M66" s="22" t="s">
        <f>=IF(OR(E66="首选推荐"),"推荐",IF(OR(E66="新技术试点"),"中性","不推荐"))</f>
        <v>331</v>
      </c>
      <c r="N66" s="22">
        <f>=IF(M66="推荐",(J66+K66)/COUNTA(配置表!$G$3:$G$11),IF(M66="不推荐",1-P66,0))</f>
        <v>0.888888888888889</v>
      </c>
      <c r="O66" s="23">
        <f>=IF(M66="不推荐",J66,0)</f>
        <v>1</v>
      </c>
      <c r="P66" s="22">
        <f>=IF(M66="不推荐",J66/COUNTA(配置表!$G$3:$G$11),0)</f>
        <v>0.111111111111111</v>
      </c>
      <c r="Q66" s="213" t="s">
        <v>23</v>
      </c>
      <c r="R66" s="213" t="s">
        <v>327</v>
      </c>
      <c r="S66" s="213" t="s">
        <v>23</v>
      </c>
      <c r="T66" s="213" t="s">
        <v>327</v>
      </c>
      <c r="U66" s="213" t="s">
        <v>25</v>
      </c>
      <c r="V66" s="213" t="s">
        <v>344</v>
      </c>
      <c r="W66" s="229" t="s">
        <v>23</v>
      </c>
      <c r="X66" s="213" t="s">
        <v>327</v>
      </c>
      <c r="Y66" s="213" t="s">
        <v>23</v>
      </c>
      <c r="Z66" s="213" t="s">
        <v>327</v>
      </c>
      <c r="AA66" s="213" t="s">
        <v>23</v>
      </c>
      <c r="AB66" s="213" t="s">
        <v>327</v>
      </c>
      <c r="AC66" s="213" t="s">
        <v>23</v>
      </c>
      <c r="AD66" s="213" t="s">
        <v>327</v>
      </c>
      <c r="AE66" s="213" t="s">
        <v>23</v>
      </c>
      <c r="AF66" s="213" t="s">
        <v>327</v>
      </c>
      <c r="AG66" s="213" t="s">
        <v>23</v>
      </c>
      <c r="AH66" s="213" t="s">
        <v>327</v>
      </c>
    </row>
    <row r="67" spans="1:34" ht="27" customHeight="true">
      <c r="A67" s="4" t="s"/>
      <c r="B67" s="4" t="s"/>
      <c r="C67" s="18" t="s">
        <v>640</v>
      </c>
      <c r="D67" s="19" t="s">
        <v>641</v>
      </c>
      <c r="E67" s="87" t="s">
        <v>19</v>
      </c>
      <c r="F67" s="21" t="s"/>
      <c r="G67" s="4" t="s"/>
      <c r="H67" s="95" t="s"/>
      <c r="I67" s="212">
        <f>=COUNTIF(M67,"=推荐")*9/(COUNTIF(M67,"=推荐")*9+SUM(O67))</f>
        <v>1</v>
      </c>
      <c r="J67" s="260">
        <f>=COUNTIF(Q67:AH67,"=当前方案")+COUNTIF(Q67:AH67,"=存量维持")+COUNTIF(Q67:AH67,"=新技术试点")+COUNTIF(Q67:AH67,"=逐步淘汰")</f>
        <v>2</v>
      </c>
      <c r="K67" s="23">
        <f>=COUNTIF(Q67:AH67,"=未涉及")</f>
        <v>7</v>
      </c>
      <c r="L67" s="23" t="e">
        <f>=COUNTIF((Q67,S67,U67,W67,Y67,AA67,AC67,AE67,AG67),"")</f>
        <v>#VALUE!</v>
      </c>
      <c r="M67" s="22" t="s">
        <f>=IF(OR(E67="首选推荐"),"推荐",IF(OR(E67="新技术试点"),"中性","不推荐"))</f>
        <v>326</v>
      </c>
      <c r="N67" s="22">
        <f>=IF(M67="推荐",(J67+K67)/COUNTA(配置表!$G$3:$G$11),IF(M67="不推荐",1-P67,0))</f>
        <v>1</v>
      </c>
      <c r="O67" s="23">
        <f>=IF(M67="不推荐",J67,0)</f>
        <v>0</v>
      </c>
      <c r="P67" s="22">
        <f>=IF(M67="不推荐",J67/COUNTA(配置表!$G$3:$G$11),0)</f>
        <v>0</v>
      </c>
      <c r="Q67" s="213" t="s">
        <v>20</v>
      </c>
      <c r="R67" s="213" t="s">
        <v>21</v>
      </c>
      <c r="S67" s="213" t="s">
        <v>20</v>
      </c>
      <c r="T67" s="213" t="s">
        <v>21</v>
      </c>
      <c r="U67" s="213" t="s">
        <v>23</v>
      </c>
      <c r="V67" s="213" t="s">
        <v>327</v>
      </c>
      <c r="W67" s="229" t="s">
        <v>23</v>
      </c>
      <c r="X67" s="213" t="s">
        <v>327</v>
      </c>
      <c r="Y67" s="213" t="s">
        <v>23</v>
      </c>
      <c r="Z67" s="213" t="s">
        <v>327</v>
      </c>
      <c r="AA67" s="213" t="s">
        <v>23</v>
      </c>
      <c r="AB67" s="213" t="s">
        <v>327</v>
      </c>
      <c r="AC67" s="213" t="s">
        <v>23</v>
      </c>
      <c r="AD67" s="213" t="s">
        <v>327</v>
      </c>
      <c r="AE67" s="213" t="s">
        <v>23</v>
      </c>
      <c r="AF67" s="213" t="s">
        <v>327</v>
      </c>
      <c r="AG67" s="213" t="s">
        <v>23</v>
      </c>
      <c r="AH67" s="213" t="s">
        <v>329</v>
      </c>
    </row>
    <row r="68" spans="1:34" ht="27" customHeight="true">
      <c r="A68" s="4" t="s"/>
      <c r="B68" s="4" t="s"/>
      <c r="C68" s="36" t="s">
        <v>168</v>
      </c>
      <c r="D68" s="19" t="s">
        <v>642</v>
      </c>
      <c r="E68" s="87" t="s">
        <v>29</v>
      </c>
      <c r="F68" s="21" t="s"/>
      <c r="G68" s="4" t="s"/>
      <c r="H68" s="4" t="s"/>
      <c r="I68" s="261">
        <v>0</v>
      </c>
      <c r="J68" s="23">
        <f>=COUNTIF(Q68:AH68,"=当前方案")+COUNTIF(Q68:AH68,"=存量维持")+COUNTIF(Q68:AH68,"=新技术试点")+COUNTIF(Q68:AH68,"=逐步淘汰")</f>
        <v>2</v>
      </c>
      <c r="K68" s="23">
        <f>=COUNTIF(Q68:AH68,"=未涉及")</f>
        <v>7</v>
      </c>
      <c r="L68" s="23" t="e">
        <f>=COUNTIF((Q68,S68,U68,W68,Y68,AA68,AC68,AE68,AG68),"")</f>
        <v>#VALUE!</v>
      </c>
      <c r="M68" s="22" t="s">
        <f>=IF(OR(E68="首选推荐"),"推荐",IF(OR(E68="新技术试点"),"中性","不推荐"))</f>
        <v>328</v>
      </c>
      <c r="N68" s="22">
        <f>=IF(M68="推荐",(J68+K68)/COUNTA(配置表!$G$3:$G$11),IF(M68="不推荐",1-P68,0))</f>
        <v>0</v>
      </c>
      <c r="O68" s="23">
        <f>=IF(M68="不推荐",J68,0)</f>
        <v>0</v>
      </c>
      <c r="P68" s="22">
        <f>=IF(M68="不推荐",J68/COUNTA(配置表!$G$3:$G$11),0)</f>
        <v>0</v>
      </c>
      <c r="Q68" s="213" t="s">
        <v>20</v>
      </c>
      <c r="R68" s="214" t="s">
        <v>21</v>
      </c>
      <c r="S68" s="213" t="s">
        <v>29</v>
      </c>
      <c r="T68" s="213" t="s">
        <v>329</v>
      </c>
      <c r="U68" s="213" t="s">
        <v>23</v>
      </c>
      <c r="V68" s="213" t="s">
        <v>327</v>
      </c>
      <c r="W68" s="229" t="s">
        <v>23</v>
      </c>
      <c r="X68" s="213" t="s">
        <v>327</v>
      </c>
      <c r="Y68" s="213" t="s">
        <v>23</v>
      </c>
      <c r="Z68" s="213" t="s">
        <v>327</v>
      </c>
      <c r="AA68" s="213" t="s">
        <v>23</v>
      </c>
      <c r="AB68" s="213" t="s">
        <v>327</v>
      </c>
      <c r="AC68" s="213" t="s">
        <v>23</v>
      </c>
      <c r="AD68" s="213" t="s">
        <v>327</v>
      </c>
      <c r="AE68" s="213" t="s">
        <v>23</v>
      </c>
      <c r="AF68" s="213" t="s">
        <v>327</v>
      </c>
      <c r="AG68" s="213" t="s">
        <v>23</v>
      </c>
      <c r="AH68" s="213" t="s">
        <v>329</v>
      </c>
    </row>
    <row r="69" spans="1:34" ht="27" customHeight="true">
      <c r="A69" s="4" t="s"/>
      <c r="B69" s="4" t="s"/>
      <c r="C69" s="39" t="s"/>
      <c r="D69" s="25" t="s">
        <v>169</v>
      </c>
      <c r="E69" s="87" t="s">
        <v>29</v>
      </c>
      <c r="F69" s="29" t="s"/>
      <c r="G69" s="4" t="s"/>
      <c r="H69" s="4" t="s"/>
      <c r="I69" s="218" t="s"/>
      <c r="J69" s="23">
        <f>=COUNTIF(Q69:AH69,"=当前方案")+COUNTIF(Q69:AH69,"=存量维持")+COUNTIF(Q69:AH69,"=新技术试点")+COUNTIF(Q69:AH69,"=逐步淘汰")</f>
        <v>1</v>
      </c>
      <c r="K69" s="23">
        <f>=COUNTIF(Q69:AH69,"=未涉及")</f>
        <v>8</v>
      </c>
      <c r="L69" s="23" t="e">
        <f>=COUNTIF((Q69,S69,U69,W69,Y69,AA69,AC69,AE69,AG69),"")</f>
        <v>#VALUE!</v>
      </c>
      <c r="M69" s="22" t="s">
        <f>=IF(OR(E69="首选推荐"),"推荐",IF(OR(E69="新技术试点"),"中性","不推荐"))</f>
        <v>328</v>
      </c>
      <c r="N69" s="22">
        <f>=IF(M69="推荐",(J69+K69)/COUNTA(配置表!$G$3:$G$11),IF(M69="不推荐",1-P69,0))</f>
        <v>0</v>
      </c>
      <c r="O69" s="23">
        <f>=IF(M69="不推荐",J69,0)</f>
        <v>0</v>
      </c>
      <c r="P69" s="22">
        <f>=IF(M69="不推荐",J69/COUNTA(配置表!$G$3:$G$11),0)</f>
        <v>0</v>
      </c>
      <c r="Q69" s="213" t="s">
        <v>23</v>
      </c>
      <c r="R69" s="214" t="s">
        <v>327</v>
      </c>
      <c r="S69" s="213" t="s">
        <v>20</v>
      </c>
      <c r="T69" s="213" t="s">
        <v>21</v>
      </c>
      <c r="U69" s="213" t="s">
        <v>23</v>
      </c>
      <c r="V69" s="213" t="s">
        <v>327</v>
      </c>
      <c r="W69" s="229" t="s">
        <v>23</v>
      </c>
      <c r="X69" s="213" t="s">
        <v>327</v>
      </c>
      <c r="Y69" s="213" t="s">
        <v>23</v>
      </c>
      <c r="Z69" s="213" t="s">
        <v>327</v>
      </c>
      <c r="AA69" s="229" t="s">
        <v>23</v>
      </c>
      <c r="AB69" s="213" t="s">
        <v>327</v>
      </c>
      <c r="AC69" s="213" t="s">
        <v>23</v>
      </c>
      <c r="AD69" s="214" t="s">
        <v>327</v>
      </c>
      <c r="AE69" s="213" t="s">
        <v>23</v>
      </c>
      <c r="AF69" s="213" t="s">
        <v>327</v>
      </c>
      <c r="AG69" s="213" t="s">
        <v>23</v>
      </c>
      <c r="AH69" s="213" t="s">
        <v>327</v>
      </c>
    </row>
    <row r="70" spans="1:34" ht="27" customHeight="true">
      <c r="A70" s="4" t="s"/>
      <c r="B70" s="4" t="s"/>
      <c r="C70" s="31" t="s">
        <v>170</v>
      </c>
      <c r="D70" s="25" t="s">
        <v>171</v>
      </c>
      <c r="E70" s="87" t="s">
        <v>19</v>
      </c>
      <c r="F70" s="21" t="s"/>
      <c r="G70" s="4" t="s"/>
      <c r="H70" s="95" t="s"/>
      <c r="I70" s="212">
        <f>=COUNTIF(M70,"=推荐")*9/(COUNTIF(M70,"=推荐")*9+SUM(O70))</f>
        <v>1</v>
      </c>
      <c r="J70" s="260">
        <f>=COUNTIF(Q70:AH70,"=当前方案")+COUNTIF(Q70:AH70,"=存量维持")+COUNTIF(Q70:AH70,"=新技术试点")+COUNTIF(Q70:AH70,"=逐步淘汰")</f>
        <v>3</v>
      </c>
      <c r="K70" s="23">
        <f>=COUNTIF(Q70:AH70,"=未涉及")</f>
        <v>6</v>
      </c>
      <c r="L70" s="23" t="e">
        <f>=COUNTIF((Q70,S70,U70,W70,Y70,AA70,AC70,AE70,AG70),"")</f>
        <v>#VALUE!</v>
      </c>
      <c r="M70" s="22" t="s">
        <f>=IF(OR(E70="首选推荐"),"推荐",IF(OR(E70="新技术试点"),"中性","不推荐"))</f>
        <v>326</v>
      </c>
      <c r="N70" s="22">
        <f>=IF(M70="推荐",(J70+K70)/COUNTA(配置表!$G$3:$G$11),IF(M70="不推荐",1-P70,0))</f>
        <v>1</v>
      </c>
      <c r="O70" s="23">
        <f>=IF(M70="不推荐",J70,0)</f>
        <v>0</v>
      </c>
      <c r="P70" s="22">
        <f>=IF(M70="不推荐",J70/COUNTA(配置表!$G$3:$G$11),0)</f>
        <v>0</v>
      </c>
      <c r="Q70" s="213" t="s">
        <v>20</v>
      </c>
      <c r="R70" s="214" t="s">
        <v>21</v>
      </c>
      <c r="S70" s="213" t="s">
        <v>20</v>
      </c>
      <c r="T70" s="213" t="s">
        <v>21</v>
      </c>
      <c r="U70" s="213" t="s">
        <v>29</v>
      </c>
      <c r="V70" s="213" t="s">
        <v>329</v>
      </c>
      <c r="W70" s="229" t="s">
        <v>23</v>
      </c>
      <c r="X70" s="213" t="s">
        <v>327</v>
      </c>
      <c r="Y70" s="213" t="s">
        <v>23</v>
      </c>
      <c r="Z70" s="213" t="s">
        <v>327</v>
      </c>
      <c r="AA70" s="213" t="s">
        <v>23</v>
      </c>
      <c r="AB70" s="213" t="s">
        <v>327</v>
      </c>
      <c r="AC70" s="213" t="s">
        <v>23</v>
      </c>
      <c r="AD70" s="213" t="s">
        <v>327</v>
      </c>
      <c r="AE70" s="213" t="s">
        <v>23</v>
      </c>
      <c r="AF70" s="213" t="s">
        <v>327</v>
      </c>
      <c r="AG70" s="213" t="s">
        <v>23</v>
      </c>
      <c r="AH70" s="213" t="s">
        <v>329</v>
      </c>
    </row>
    <row r="71" spans="1:34" ht="27" customHeight="true">
      <c r="A71" s="4" t="s"/>
      <c r="B71" s="4" t="s"/>
      <c r="C71" s="18" t="s">
        <v>643</v>
      </c>
      <c r="D71" s="19" t="s">
        <v>644</v>
      </c>
      <c r="E71" s="87" t="s">
        <v>19</v>
      </c>
      <c r="F71" s="21" t="s"/>
      <c r="G71" s="4" t="s"/>
      <c r="H71" s="95" t="s"/>
      <c r="I71" s="212">
        <f>=COUNTIF(M71,"=推荐")*9/(COUNTIF(M71,"=推荐")*9+SUM(O71))</f>
        <v>1</v>
      </c>
      <c r="J71" s="260">
        <f>=COUNTIF(Q71:AH71,"=当前方案")+COUNTIF(Q71:AH71,"=存量维持")+COUNTIF(Q71:AH71,"=新技术试点")+COUNTIF(Q71:AH71,"=逐步淘汰")</f>
        <v>3</v>
      </c>
      <c r="K71" s="23">
        <f>=COUNTIF(Q71:AH71,"=未涉及")</f>
        <v>6</v>
      </c>
      <c r="L71" s="23" t="e">
        <f>=COUNTIF((Q71,S71,U71,W71,Y71,AA71,AC71,AE71,AG71),"")</f>
        <v>#VALUE!</v>
      </c>
      <c r="M71" s="22" t="s">
        <f>=IF(OR(E71="首选推荐"),"推荐",IF(OR(E71="新技术试点"),"中性","不推荐"))</f>
        <v>326</v>
      </c>
      <c r="N71" s="22">
        <f>=IF(M71="推荐",(J71+K71)/COUNTA(配置表!$G$3:$G$11),IF(M71="不推荐",1-P71,0))</f>
        <v>1</v>
      </c>
      <c r="O71" s="23">
        <f>=IF(M71="不推荐",J71,0)</f>
        <v>0</v>
      </c>
      <c r="P71" s="22">
        <f>=IF(M71="不推荐",J71/COUNTA(配置表!$G$3:$G$11),0)</f>
        <v>0</v>
      </c>
      <c r="Q71" s="214" t="s">
        <v>20</v>
      </c>
      <c r="R71" s="214" t="s">
        <v>21</v>
      </c>
      <c r="S71" s="213" t="s">
        <v>23</v>
      </c>
      <c r="T71" s="213" t="s">
        <v>327</v>
      </c>
      <c r="U71" s="214" t="s">
        <v>23</v>
      </c>
      <c r="V71" s="213" t="s">
        <v>327</v>
      </c>
      <c r="W71" s="214" t="s">
        <v>20</v>
      </c>
      <c r="X71" s="213" t="s">
        <v>21</v>
      </c>
      <c r="Y71" s="214" t="s">
        <v>23</v>
      </c>
      <c r="Z71" s="215" t="s">
        <v>327</v>
      </c>
      <c r="AA71" s="213" t="s">
        <v>23</v>
      </c>
      <c r="AB71" s="213" t="s">
        <v>327</v>
      </c>
      <c r="AC71" s="214" t="s">
        <v>23</v>
      </c>
      <c r="AD71" s="213" t="s">
        <v>327</v>
      </c>
      <c r="AE71" s="214" t="s">
        <v>20</v>
      </c>
      <c r="AF71" s="213" t="s">
        <v>21</v>
      </c>
      <c r="AG71" s="213" t="s">
        <v>23</v>
      </c>
      <c r="AH71" s="213" t="s">
        <v>329</v>
      </c>
    </row>
    <row r="72" spans="1:34" ht="27" customHeight="true">
      <c r="A72" s="4" t="s"/>
      <c r="B72" s="79" t="s">
        <v>375</v>
      </c>
      <c r="C72" s="36" t="s">
        <v>172</v>
      </c>
      <c r="D72" s="25" t="s">
        <v>173</v>
      </c>
      <c r="E72" s="89" t="s">
        <v>29</v>
      </c>
      <c r="F72" s="21" t="s"/>
      <c r="G72" s="4" t="s"/>
      <c r="H72" s="262">
        <f>=COUNTIF(M72:M77,"=推荐")*9/(COUNTIF(M72:M77,"=推荐")*9+SUM(O72:O77))</f>
        <v>1</v>
      </c>
      <c r="I72" s="261">
        <v>0</v>
      </c>
      <c r="J72" s="260">
        <f>=COUNTIF(Q72:AH72,"=当前方案")+COUNTIF(Q72:AH72,"=存量维持")+COUNTIF(Q72:AH72,"=新技术试点")+COUNTIF(Q72:AH72,"=逐步淘汰")</f>
        <v>2</v>
      </c>
      <c r="K72" s="23">
        <f>=COUNTIF(Q72:AH72,"=未涉及")</f>
        <v>7</v>
      </c>
      <c r="L72" s="23" t="e">
        <f>=COUNTIF((Q72,S72,U72,W72,Y72,AA72,AC72,AE72,AG72),"")</f>
        <v>#VALUE!</v>
      </c>
      <c r="M72" s="22" t="s">
        <f>=IF(OR(E72="首选推荐"),"推荐",IF(OR(E72="新技术试点"),"中性","不推荐"))</f>
        <v>328</v>
      </c>
      <c r="N72" s="22">
        <f>=IF(M72="推荐",(J72+K72)/COUNTA(配置表!$G$3:$G$11),IF(M72="不推荐",1-P72,0))</f>
        <v>0</v>
      </c>
      <c r="O72" s="23">
        <f>=IF(M72="不推荐",J72,0)</f>
        <v>0</v>
      </c>
      <c r="P72" s="22">
        <f>=IF(M72="不推荐",J72/COUNTA(配置表!$G$3:$G$11),0)</f>
        <v>0</v>
      </c>
      <c r="Q72" s="214" t="s">
        <v>29</v>
      </c>
      <c r="R72" s="215" t="s">
        <v>329</v>
      </c>
      <c r="S72" s="214" t="s">
        <v>29</v>
      </c>
      <c r="T72" s="213" t="s">
        <v>329</v>
      </c>
      <c r="U72" s="214" t="s">
        <v>23</v>
      </c>
      <c r="V72" s="215" t="s">
        <v>327</v>
      </c>
      <c r="W72" s="214" t="s">
        <v>23</v>
      </c>
      <c r="X72" s="213" t="s">
        <v>327</v>
      </c>
      <c r="Y72" s="214" t="s">
        <v>23</v>
      </c>
      <c r="Z72" s="213" t="s">
        <v>327</v>
      </c>
      <c r="AA72" s="213" t="s">
        <v>23</v>
      </c>
      <c r="AB72" s="213" t="s">
        <v>327</v>
      </c>
      <c r="AC72" s="214" t="s">
        <v>23</v>
      </c>
      <c r="AD72" s="213" t="s">
        <v>327</v>
      </c>
      <c r="AE72" s="214" t="s">
        <v>23</v>
      </c>
      <c r="AF72" s="213" t="s">
        <v>327</v>
      </c>
      <c r="AG72" s="213" t="s">
        <v>23</v>
      </c>
      <c r="AH72" s="213" t="s">
        <v>329</v>
      </c>
    </row>
    <row r="73" spans="1:34" ht="27" customHeight="true">
      <c r="A73" s="4" t="s"/>
      <c r="B73" s="4" t="s"/>
      <c r="C73" s="38" t="s"/>
      <c r="D73" s="25" t="s">
        <v>174</v>
      </c>
      <c r="E73" s="89" t="s">
        <v>29</v>
      </c>
      <c r="F73" s="21" t="s"/>
      <c r="G73" s="4" t="s"/>
      <c r="H73" s="95" t="s"/>
      <c r="I73" s="218" t="s"/>
      <c r="J73" s="260">
        <f>=COUNTIF(Q73:AH73,"=当前方案")+COUNTIF(Q73:AH73,"=存量维持")+COUNTIF(Q73:AH73,"=新技术试点")+COUNTIF(Q73:AH73,"=逐步淘汰")</f>
        <v>1</v>
      </c>
      <c r="K73" s="23">
        <f>=COUNTIF(Q73:AH73,"=未涉及")</f>
        <v>8</v>
      </c>
      <c r="L73" s="23" t="e">
        <f>=COUNTIF((Q73,S73,U73,W73,Y73,AA73,AC73,AE73,AG73),"")</f>
        <v>#VALUE!</v>
      </c>
      <c r="M73" s="22" t="s">
        <f>=IF(OR(E73="首选推荐"),"推荐",IF(OR(E73="新技术试点"),"中性","不推荐"))</f>
        <v>328</v>
      </c>
      <c r="N73" s="22">
        <f>=IF(M73="推荐",(J73+K73)/COUNTA(配置表!$G$3:$G$11),IF(M73="不推荐",1-P73,0))</f>
        <v>0</v>
      </c>
      <c r="O73" s="23">
        <f>=IF(M73="不推荐",J73,0)</f>
        <v>0</v>
      </c>
      <c r="P73" s="22">
        <f>=IF(M73="不推荐",J73/COUNTA(配置表!$G$3:$G$11),0)</f>
        <v>0</v>
      </c>
      <c r="Q73" s="213" t="s">
        <v>29</v>
      </c>
      <c r="R73" s="213" t="s">
        <v>329</v>
      </c>
      <c r="S73" s="213" t="s">
        <v>23</v>
      </c>
      <c r="T73" s="213" t="s">
        <v>327</v>
      </c>
      <c r="U73" s="213" t="s">
        <v>23</v>
      </c>
      <c r="V73" s="213" t="s">
        <v>327</v>
      </c>
      <c r="W73" s="229" t="s">
        <v>23</v>
      </c>
      <c r="X73" s="213" t="s">
        <v>327</v>
      </c>
      <c r="Y73" s="213" t="s">
        <v>23</v>
      </c>
      <c r="Z73" s="213" t="s">
        <v>327</v>
      </c>
      <c r="AA73" s="213" t="s">
        <v>23</v>
      </c>
      <c r="AB73" s="213" t="s">
        <v>327</v>
      </c>
      <c r="AC73" s="213" t="s">
        <v>23</v>
      </c>
      <c r="AD73" s="213" t="s">
        <v>327</v>
      </c>
      <c r="AE73" s="213" t="s">
        <v>23</v>
      </c>
      <c r="AF73" s="213" t="s">
        <v>327</v>
      </c>
      <c r="AG73" s="213" t="s">
        <v>23</v>
      </c>
      <c r="AH73" s="213" t="s">
        <v>329</v>
      </c>
    </row>
    <row r="74" spans="1:34" ht="27" customHeight="true">
      <c r="A74" s="4" t="s"/>
      <c r="B74" s="4" t="s"/>
      <c r="C74" s="38" t="s"/>
      <c r="D74" s="25" t="s">
        <v>175</v>
      </c>
      <c r="E74" s="87" t="s">
        <v>29</v>
      </c>
      <c r="F74" s="29" t="s">
        <v>176</v>
      </c>
      <c r="G74" s="4" t="s"/>
      <c r="H74" s="95" t="s"/>
      <c r="I74" s="218" t="s"/>
      <c r="J74" s="260">
        <f>=COUNTIF(Q74:AH74,"=当前方案")+COUNTIF(Q74:AH74,"=存量维持")+COUNTIF(Q74:AH74,"=新技术试点")+COUNTIF(Q74:AH74,"=逐步淘汰")</f>
        <v>6</v>
      </c>
      <c r="K74" s="23">
        <f>=COUNTIF(Q74:AH74,"=未涉及")</f>
        <v>3</v>
      </c>
      <c r="L74" s="23" t="e">
        <f>=COUNTIF((Q74,S74,U74,W74,Y74,AA74,AC74,AE74,AG74),"")</f>
        <v>#VALUE!</v>
      </c>
      <c r="M74" s="22" t="s">
        <f>=IF(OR(E74="首选推荐"),"推荐",IF(OR(E74="新技术试点"),"中性","不推荐"))</f>
        <v>328</v>
      </c>
      <c r="N74" s="22">
        <f>=IF(M74="推荐",(J74+K74)/COUNTA(配置表!$G$3:$G$11),IF(M74="不推荐",1-P74,0))</f>
        <v>0</v>
      </c>
      <c r="O74" s="23">
        <f>=IF(M74="不推荐",J74,0)</f>
        <v>0</v>
      </c>
      <c r="P74" s="22">
        <f>=IF(M74="不推荐",J74/COUNTA(配置表!$G$3:$G$11),0)</f>
        <v>0</v>
      </c>
      <c r="Q74" s="213" t="s">
        <v>29</v>
      </c>
      <c r="R74" s="213" t="s">
        <v>329</v>
      </c>
      <c r="S74" s="213" t="s">
        <v>29</v>
      </c>
      <c r="T74" s="213" t="s">
        <v>329</v>
      </c>
      <c r="U74" s="213" t="s">
        <v>29</v>
      </c>
      <c r="V74" s="215" t="s">
        <v>329</v>
      </c>
      <c r="W74" s="229" t="s">
        <v>23</v>
      </c>
      <c r="X74" s="213" t="s">
        <v>327</v>
      </c>
      <c r="Y74" s="213" t="s">
        <v>20</v>
      </c>
      <c r="Z74" s="213" t="s">
        <v>21</v>
      </c>
      <c r="AA74" s="213" t="s">
        <v>29</v>
      </c>
      <c r="AB74" s="213" t="s">
        <v>329</v>
      </c>
      <c r="AC74" s="215" t="s">
        <v>29</v>
      </c>
      <c r="AD74" s="213" t="s">
        <v>329</v>
      </c>
      <c r="AE74" s="213" t="s">
        <v>23</v>
      </c>
      <c r="AF74" s="213" t="s">
        <v>329</v>
      </c>
      <c r="AG74" s="213" t="s">
        <v>23</v>
      </c>
      <c r="AH74" s="213" t="s">
        <v>329</v>
      </c>
    </row>
    <row r="75" spans="1:34" ht="27" customHeight="true">
      <c r="A75" s="4" t="s"/>
      <c r="B75" s="4" t="s"/>
      <c r="C75" s="39" t="s"/>
      <c r="D75" s="25" t="s">
        <v>177</v>
      </c>
      <c r="E75" s="89" t="s">
        <v>29</v>
      </c>
      <c r="F75" s="29" t="s"/>
      <c r="G75" s="4" t="s"/>
      <c r="H75" s="95" t="s"/>
      <c r="I75" s="218" t="s"/>
      <c r="J75" s="260">
        <f>=COUNTIF(Q75:AH75,"=当前方案")+COUNTIF(Q75:AH75,"=存量维持")+COUNTIF(Q75:AH75,"=新技术试点")+COUNTIF(Q75:AH75,"=逐步淘汰")</f>
        <v>1</v>
      </c>
      <c r="K75" s="23">
        <f>=COUNTIF(Q75:AH75,"=未涉及")</f>
        <v>8</v>
      </c>
      <c r="L75" s="23" t="e">
        <f>=COUNTIF((Q75,S75,U75,W75,Y75,AA75,AC75,AE75,AG75),"")</f>
        <v>#VALUE!</v>
      </c>
      <c r="M75" s="22" t="s">
        <f>=IF(OR(E75="首选推荐"),"推荐",IF(OR(E75="新技术试点"),"中性","不推荐"))</f>
        <v>328</v>
      </c>
      <c r="N75" s="22">
        <f>=IF(M75="推荐",(J75+K75)/COUNTA(配置表!$G$3:$G$11),IF(M75="不推荐",1-P75,0))</f>
        <v>0</v>
      </c>
      <c r="O75" s="23">
        <f>=IF(M75="不推荐",J75,0)</f>
        <v>0</v>
      </c>
      <c r="P75" s="22">
        <f>=IF(M75="不推荐",J75/COUNTA(配置表!$G$3:$G$11),0)</f>
        <v>0</v>
      </c>
      <c r="Q75" s="215" t="s">
        <v>23</v>
      </c>
      <c r="R75" s="213" t="s">
        <v>327</v>
      </c>
      <c r="S75" s="213" t="s">
        <v>23</v>
      </c>
      <c r="T75" s="215" t="s">
        <v>327</v>
      </c>
      <c r="U75" s="213" t="s">
        <v>23</v>
      </c>
      <c r="V75" s="215" t="s">
        <v>327</v>
      </c>
      <c r="W75" s="229" t="s">
        <v>23</v>
      </c>
      <c r="X75" s="213" t="s">
        <v>327</v>
      </c>
      <c r="Y75" s="213" t="s">
        <v>23</v>
      </c>
      <c r="Z75" s="213" t="s">
        <v>327</v>
      </c>
      <c r="AA75" s="213" t="s">
        <v>29</v>
      </c>
      <c r="AB75" s="213" t="s">
        <v>329</v>
      </c>
      <c r="AC75" s="213" t="s">
        <v>23</v>
      </c>
      <c r="AD75" s="213" t="s">
        <v>327</v>
      </c>
      <c r="AE75" s="213" t="s">
        <v>23</v>
      </c>
      <c r="AF75" s="213" t="s">
        <v>327</v>
      </c>
      <c r="AG75" s="213" t="s">
        <v>23</v>
      </c>
      <c r="AH75" s="213" t="s">
        <v>329</v>
      </c>
    </row>
    <row r="76" spans="1:34" ht="27" customHeight="true">
      <c r="A76" s="4" t="s"/>
      <c r="B76" s="4" t="s"/>
      <c r="C76" s="31" t="s">
        <v>178</v>
      </c>
      <c r="D76" s="25" t="s">
        <v>179</v>
      </c>
      <c r="E76" s="87" t="s">
        <v>29</v>
      </c>
      <c r="F76" s="29" t="s"/>
      <c r="G76" s="4" t="s"/>
      <c r="H76" s="95" t="s"/>
      <c r="I76" s="261">
        <v>0</v>
      </c>
      <c r="J76" s="260">
        <f>=COUNTIF(Q76:AH76,"=当前方案")+COUNTIF(Q76:AH76,"=存量维持")+COUNTIF(Q76:AH76,"=新技术试点")+COUNTIF(Q76:AH76,"=逐步淘汰")</f>
        <v>1</v>
      </c>
      <c r="K76" s="23">
        <f>=COUNTIF(Q76:AH76,"=未涉及")</f>
        <v>8</v>
      </c>
      <c r="L76" s="23" t="e">
        <f>=COUNTIF((Q76,S76,U76,W76,Y76,AA76,AC76,AE76,AG76),"")</f>
        <v>#VALUE!</v>
      </c>
      <c r="M76" s="22" t="s">
        <f>=IF(OR(E76="首选推荐"),"推荐",IF(OR(E76="新技术试点"),"中性","不推荐"))</f>
        <v>328</v>
      </c>
      <c r="N76" s="22">
        <f>=IF(M76="推荐",(J76+K76)/COUNTA(配置表!$G$3:$G$11),IF(M76="不推荐",1-P76,0))</f>
        <v>0</v>
      </c>
      <c r="O76" s="23">
        <f>=IF(M76="不推荐",J76,0)</f>
        <v>0</v>
      </c>
      <c r="P76" s="22">
        <f>=IF(M76="不推荐",J76/COUNTA(配置表!$G$3:$G$11),0)</f>
        <v>0</v>
      </c>
      <c r="Q76" s="213" t="s">
        <v>23</v>
      </c>
      <c r="R76" s="213" t="s">
        <v>329</v>
      </c>
      <c r="S76" s="213" t="s">
        <v>23</v>
      </c>
      <c r="T76" s="213" t="s">
        <v>327</v>
      </c>
      <c r="U76" s="213" t="s">
        <v>23</v>
      </c>
      <c r="V76" s="213" t="s">
        <v>327</v>
      </c>
      <c r="W76" s="229" t="s">
        <v>23</v>
      </c>
      <c r="X76" s="213" t="s">
        <v>327</v>
      </c>
      <c r="Y76" s="213" t="s">
        <v>23</v>
      </c>
      <c r="Z76" s="213" t="s">
        <v>327</v>
      </c>
      <c r="AA76" s="213" t="s">
        <v>23</v>
      </c>
      <c r="AB76" s="213" t="s">
        <v>327</v>
      </c>
      <c r="AC76" s="213" t="s">
        <v>20</v>
      </c>
      <c r="AD76" s="213" t="s">
        <v>21</v>
      </c>
      <c r="AE76" s="213" t="s">
        <v>23</v>
      </c>
      <c r="AF76" s="213" t="s">
        <v>327</v>
      </c>
      <c r="AG76" s="213" t="s">
        <v>23</v>
      </c>
      <c r="AH76" s="213" t="s">
        <v>329</v>
      </c>
    </row>
    <row r="77" spans="1:34" ht="27" customHeight="true">
      <c r="A77" s="4" t="s"/>
      <c r="B77" s="4" t="s"/>
      <c r="C77" s="36" t="s">
        <v>180</v>
      </c>
      <c r="D77" s="91" t="s">
        <v>181</v>
      </c>
      <c r="E77" s="87" t="s">
        <v>19</v>
      </c>
      <c r="F77" s="21" t="s"/>
      <c r="G77" s="4" t="s"/>
      <c r="H77" s="95" t="s"/>
      <c r="I77" s="212">
        <f>=COUNTIF(M77,"=推荐")*9/(COUNTIF(M77,"=推荐")*9+SUM(O77))</f>
        <v>1</v>
      </c>
      <c r="J77" s="260">
        <f>=COUNTIF(Q77:AH77,"=当前方案")+COUNTIF(Q77:AH77,"=存量维持")+COUNTIF(Q77:AH77,"=新技术试点")+COUNTIF(Q77:AH77,"=逐步淘汰")</f>
        <v>6</v>
      </c>
      <c r="K77" s="23">
        <f>=COUNTIF(Q77:AH77,"=未涉及")</f>
        <v>3</v>
      </c>
      <c r="L77" s="23" t="e">
        <f>=COUNTIF((Q77,S77,U77,W77,Y77,AA77,AC77,AE77,AG77),"")</f>
        <v>#VALUE!</v>
      </c>
      <c r="M77" s="22" t="s">
        <f>=IF(OR(E77="首选推荐"),"推荐",IF(OR(E77="新技术试点"),"中性","不推荐"))</f>
        <v>326</v>
      </c>
      <c r="N77" s="22">
        <f>=IF(M77="推荐",(J77+K77)/COUNTA(配置表!$G$3:$G$11),IF(M77="不推荐",1-P77,0))</f>
        <v>1</v>
      </c>
      <c r="O77" s="23">
        <f>=IF(M77="不推荐",J77,0)</f>
        <v>0</v>
      </c>
      <c r="P77" s="22">
        <f>=IF(M77="不推荐",J77/COUNTA(配置表!$G$3:$G$11),0)</f>
        <v>0</v>
      </c>
      <c r="Q77" s="213" t="s">
        <v>23</v>
      </c>
      <c r="R77" s="213" t="s">
        <v>327</v>
      </c>
      <c r="S77" s="213" t="s">
        <v>29</v>
      </c>
      <c r="T77" s="213" t="s">
        <v>329</v>
      </c>
      <c r="U77" s="213" t="s">
        <v>23</v>
      </c>
      <c r="V77" s="213" t="s">
        <v>329</v>
      </c>
      <c r="W77" s="213" t="s">
        <v>20</v>
      </c>
      <c r="X77" s="213" t="s">
        <v>21</v>
      </c>
      <c r="Y77" s="213" t="s">
        <v>20</v>
      </c>
      <c r="Z77" s="213" t="s">
        <v>21</v>
      </c>
      <c r="AA77" s="213" t="s">
        <v>25</v>
      </c>
      <c r="AB77" s="213" t="s">
        <v>21</v>
      </c>
      <c r="AC77" s="213" t="s">
        <v>20</v>
      </c>
      <c r="AD77" s="213" t="s">
        <v>21</v>
      </c>
      <c r="AE77" s="213" t="s">
        <v>23</v>
      </c>
      <c r="AF77" s="213" t="s">
        <v>327</v>
      </c>
      <c r="AG77" s="213" t="s">
        <v>20</v>
      </c>
      <c r="AH77" s="213" t="s">
        <v>21</v>
      </c>
    </row>
    <row r="78" spans="1:34" ht="27" customHeight="true">
      <c r="A78" s="41" t="s">
        <v>376</v>
      </c>
      <c r="B78" s="93" t="s">
        <v>182</v>
      </c>
      <c r="C78" s="31" t="s">
        <v>183</v>
      </c>
      <c r="D78" s="59" t="s">
        <v>184</v>
      </c>
      <c r="E78" s="94" t="s">
        <v>19</v>
      </c>
      <c r="F78" s="29" t="s">
        <v>377</v>
      </c>
      <c r="G78" s="263">
        <f>=COUNTIF(M78:M98,"=推荐")*9/(COUNTIF(M78:M98,"=推荐")*9+SUM(O78:O98))</f>
        <v>0.875</v>
      </c>
      <c r="H78" s="264">
        <f>=COUNTIF(M78:M83,"=推荐")*9/(COUNTIF(M78:M83,"=推荐")*9+SUM(O78:O83))</f>
        <v>0.72</v>
      </c>
      <c r="I78" s="237">
        <f>=COUNTIF(M78:M80,"=推荐")*9/(COUNTIF(M78:M80,"=推荐")*9+SUM(O78:O80))</f>
        <v>0.818181818181818</v>
      </c>
      <c r="J78" s="23">
        <f>=COUNTIF(Q78:AH78,"=当前方案")+COUNTIF(Q78:AH78,"=存量维持")+COUNTIF(Q78:AH78,"=新技术试点")+COUNTIF(Q78:AH78,"=逐步淘汰")</f>
        <v>6</v>
      </c>
      <c r="K78" s="23">
        <f>=COUNTIF(Q78:AH78,"=未涉及")</f>
        <v>3</v>
      </c>
      <c r="L78" s="23" t="e">
        <f>=COUNTIF((Q78,S78,U78,W78,Y78,AA78,AC78,AE78,AG78),"")</f>
        <v>#VALUE!</v>
      </c>
      <c r="M78" s="22" t="s">
        <f>=IF(OR(E78="首选推荐"),"推荐",IF(OR(E78="新技术试点"),"中性","不推荐"))</f>
        <v>326</v>
      </c>
      <c r="N78" s="22">
        <f>=IF(M78="推荐",(J78+K78)/COUNTA(配置表!$G$3:$G$11),IF(M78="不推荐",1-P78,0))</f>
        <v>1</v>
      </c>
      <c r="O78" s="23">
        <f>=IF(M78="不推荐",J78,0)</f>
        <v>0</v>
      </c>
      <c r="P78" s="22">
        <f>=IF(M78="不推荐",J78/COUNTA(配置表!$G$3:$G$11),0)</f>
        <v>0</v>
      </c>
      <c r="Q78" s="213" t="s">
        <v>20</v>
      </c>
      <c r="R78" s="213" t="s">
        <v>21</v>
      </c>
      <c r="S78" s="213" t="s">
        <v>20</v>
      </c>
      <c r="T78" s="213" t="s">
        <v>21</v>
      </c>
      <c r="U78" s="213" t="s">
        <v>20</v>
      </c>
      <c r="V78" s="213" t="s">
        <v>21</v>
      </c>
      <c r="W78" s="213" t="s">
        <v>23</v>
      </c>
      <c r="X78" s="213" t="s">
        <v>327</v>
      </c>
      <c r="Y78" s="213" t="s">
        <v>20</v>
      </c>
      <c r="Z78" s="213" t="s">
        <v>21</v>
      </c>
      <c r="AA78" s="229" t="s">
        <v>23</v>
      </c>
      <c r="AB78" s="213" t="s">
        <v>329</v>
      </c>
      <c r="AC78" s="213" t="s">
        <v>23</v>
      </c>
      <c r="AD78" s="213" t="s">
        <v>21</v>
      </c>
      <c r="AE78" s="213" t="s">
        <v>20</v>
      </c>
      <c r="AF78" s="213" t="s">
        <v>21</v>
      </c>
      <c r="AG78" s="213" t="s">
        <v>20</v>
      </c>
      <c r="AH78" s="213" t="s">
        <v>21</v>
      </c>
    </row>
    <row r="79" spans="1:34" ht="27" customHeight="true">
      <c r="A79" s="42" t="s"/>
      <c r="B79" s="95" t="s"/>
      <c r="C79" s="4" t="s"/>
      <c r="D79" s="59" t="s">
        <v>185</v>
      </c>
      <c r="E79" s="94" t="s">
        <v>19</v>
      </c>
      <c r="F79" s="29" t="s">
        <v>377</v>
      </c>
      <c r="G79" s="42" t="s"/>
      <c r="H79" s="95" t="s"/>
      <c r="I79" s="4" t="s"/>
      <c r="J79" s="23">
        <f>=COUNTIF(Q79:AH79,"=当前方案")+COUNTIF(Q79:AH79,"=存量维持")+COUNTIF(Q79:AH79,"=新技术试点")+COUNTIF(Q79:AH79,"=逐步淘汰")</f>
        <v>7</v>
      </c>
      <c r="K79" s="23">
        <f>=COUNTIF(Q79:AH79,"=未涉及")</f>
        <v>2</v>
      </c>
      <c r="L79" s="23" t="e">
        <f>=COUNTIF((Q79,S79,U79,W79,Y79,AA79,AC79,AE79,AG79),"")</f>
        <v>#VALUE!</v>
      </c>
      <c r="M79" s="22" t="s">
        <f>=IF(OR(E79="首选推荐"),"推荐",IF(OR(E79="新技术试点"),"中性","不推荐"))</f>
        <v>326</v>
      </c>
      <c r="N79" s="22">
        <f>=IF(M79="推荐",(J79+K79)/COUNTA(配置表!$G$3:$G$11),IF(M79="不推荐",1-P79,0))</f>
        <v>1</v>
      </c>
      <c r="O79" s="23">
        <f>=IF(M79="不推荐",J79,0)</f>
        <v>0</v>
      </c>
      <c r="P79" s="22">
        <f>=IF(M79="不推荐",J79/COUNTA(配置表!$G$3:$G$11),0)</f>
        <v>0</v>
      </c>
      <c r="Q79" s="213" t="s">
        <v>23</v>
      </c>
      <c r="R79" s="213" t="s">
        <v>327</v>
      </c>
      <c r="S79" s="213" t="s">
        <v>20</v>
      </c>
      <c r="T79" s="213" t="s">
        <v>21</v>
      </c>
      <c r="U79" s="213" t="s">
        <v>25</v>
      </c>
      <c r="V79" s="215" t="s">
        <v>21</v>
      </c>
      <c r="W79" s="213" t="s">
        <v>20</v>
      </c>
      <c r="X79" s="213" t="s">
        <v>21</v>
      </c>
      <c r="Y79" s="213" t="s">
        <v>25</v>
      </c>
      <c r="Z79" s="213" t="s">
        <v>344</v>
      </c>
      <c r="AA79" s="213" t="s">
        <v>25</v>
      </c>
      <c r="AB79" s="213" t="s">
        <v>344</v>
      </c>
      <c r="AC79" s="213" t="s">
        <v>25</v>
      </c>
      <c r="AD79" s="215" t="s">
        <v>21</v>
      </c>
      <c r="AE79" s="213" t="s">
        <v>23</v>
      </c>
      <c r="AF79" s="213" t="s">
        <v>327</v>
      </c>
      <c r="AG79" s="213" t="s">
        <v>20</v>
      </c>
      <c r="AH79" s="213" t="s">
        <v>21</v>
      </c>
    </row>
    <row r="80" spans="1:34" ht="27" customHeight="true">
      <c r="A80" s="42" t="s"/>
      <c r="B80" s="95" t="s"/>
      <c r="C80" s="83" t="s"/>
      <c r="D80" s="91" t="s">
        <v>186</v>
      </c>
      <c r="E80" s="94" t="s">
        <v>25</v>
      </c>
      <c r="F80" s="29" t="s">
        <v>377</v>
      </c>
      <c r="G80" s="42" t="s"/>
      <c r="H80" s="95" t="s"/>
      <c r="I80" s="83" t="s"/>
      <c r="J80" s="23">
        <f>=COUNTIF(Q80:AH80,"=当前方案")+COUNTIF(Q80:AH80,"=存量维持")+COUNTIF(Q80:AH80,"=新技术试点")+COUNTIF(Q80:AH80,"=逐步淘汰")</f>
        <v>4</v>
      </c>
      <c r="K80" s="23">
        <f>=COUNTIF(Q80:AH80,"=未涉及")</f>
        <v>5</v>
      </c>
      <c r="L80" s="23" t="e">
        <f>=COUNTIF((Q80,S80,U80,W80,Y80,AA80,AC80,AE80,AG80),"")</f>
        <v>#VALUE!</v>
      </c>
      <c r="M80" s="22" t="s">
        <f>=IF(OR(E80="首选推荐"),"推荐",IF(OR(E80="新技术试点"),"中性","不推荐"))</f>
        <v>331</v>
      </c>
      <c r="N80" s="22">
        <f>=IF(M80="推荐",(J80+K80)/COUNTA(配置表!$G$3:$G$11),IF(M80="不推荐",1-P80,0))</f>
        <v>0.555555555555556</v>
      </c>
      <c r="O80" s="23">
        <f>=IF(M80="不推荐",J80,0)</f>
        <v>4</v>
      </c>
      <c r="P80" s="22">
        <f>=IF(M80="不推荐",J80/COUNTA(配置表!$G$3:$G$11),0)</f>
        <v>0.444444444444445</v>
      </c>
      <c r="Q80" s="213" t="s">
        <v>25</v>
      </c>
      <c r="R80" s="213" t="s">
        <v>344</v>
      </c>
      <c r="S80" s="213" t="s">
        <v>23</v>
      </c>
      <c r="T80" s="213" t="s">
        <v>327</v>
      </c>
      <c r="U80" s="213" t="s">
        <v>23</v>
      </c>
      <c r="V80" s="213" t="s">
        <v>327</v>
      </c>
      <c r="W80" s="213" t="s">
        <v>23</v>
      </c>
      <c r="X80" s="213" t="s">
        <v>327</v>
      </c>
      <c r="Y80" s="213" t="s">
        <v>23</v>
      </c>
      <c r="Z80" s="213" t="s">
        <v>327</v>
      </c>
      <c r="AA80" s="213" t="s">
        <v>20</v>
      </c>
      <c r="AB80" s="213" t="s">
        <v>21</v>
      </c>
      <c r="AC80" s="213" t="s">
        <v>25</v>
      </c>
      <c r="AD80" s="213" t="s">
        <v>21</v>
      </c>
      <c r="AE80" s="213" t="s">
        <v>25</v>
      </c>
      <c r="AF80" s="213" t="s">
        <v>21</v>
      </c>
      <c r="AG80" s="213" t="s">
        <v>23</v>
      </c>
      <c r="AH80" s="213" t="s">
        <v>327</v>
      </c>
    </row>
    <row r="81" spans="1:34" ht="27" customHeight="true">
      <c r="A81" s="42" t="s"/>
      <c r="B81" s="95" t="s"/>
      <c r="C81" s="31" t="s">
        <v>187</v>
      </c>
      <c r="D81" s="59" t="s">
        <v>188</v>
      </c>
      <c r="E81" s="96" t="s">
        <v>29</v>
      </c>
      <c r="F81" s="29" t="s">
        <v>378</v>
      </c>
      <c r="G81" s="42" t="s"/>
      <c r="H81" s="95" t="s"/>
      <c r="I81" s="225">
        <v>0</v>
      </c>
      <c r="J81" s="23">
        <f>=COUNTIF(Q81:AH81,"=当前方案")+COUNTIF(Q81:AH81,"=存量维持")+COUNTIF(Q81:AH81,"=新技术试点")+COUNTIF(Q81:AH81,"=逐步淘汰")</f>
        <v>3</v>
      </c>
      <c r="K81" s="23">
        <f>=COUNTIF(Q81:AH81,"=未涉及")</f>
        <v>6</v>
      </c>
      <c r="L81" s="23" t="e">
        <f>=COUNTIF((Q81,S81,U81,W81,Y81,AA81,AC81,AE81,AG81),"")</f>
        <v>#VALUE!</v>
      </c>
      <c r="M81" s="22" t="s">
        <f>=IF(OR(E81="首选推荐"),"推荐",IF(OR(E81="新技术试点"),"中性","不推荐"))</f>
        <v>328</v>
      </c>
      <c r="N81" s="22">
        <f>=IF(M81="推荐",(J81+K81)/COUNTA(配置表!$G$3:$G$11),IF(M81="不推荐",1-P81,0))</f>
        <v>0</v>
      </c>
      <c r="O81" s="23">
        <f>=IF(M81="不推荐",J81,0)</f>
        <v>0</v>
      </c>
      <c r="P81" s="22">
        <f>=IF(M81="不推荐",J81/COUNTA(配置表!$G$3:$G$11),0)</f>
        <v>0</v>
      </c>
      <c r="Q81" s="213" t="s">
        <v>23</v>
      </c>
      <c r="R81" s="213" t="s">
        <v>327</v>
      </c>
      <c r="S81" s="213" t="s">
        <v>23</v>
      </c>
      <c r="T81" s="213" t="s">
        <v>327</v>
      </c>
      <c r="U81" s="213" t="s">
        <v>23</v>
      </c>
      <c r="V81" s="213" t="s">
        <v>327</v>
      </c>
      <c r="W81" s="213" t="s">
        <v>23</v>
      </c>
      <c r="X81" s="213" t="s">
        <v>327</v>
      </c>
      <c r="Y81" s="213" t="s">
        <v>20</v>
      </c>
      <c r="Z81" s="213" t="s">
        <v>21</v>
      </c>
      <c r="AA81" s="213" t="s">
        <v>20</v>
      </c>
      <c r="AB81" s="213" t="s">
        <v>21</v>
      </c>
      <c r="AC81" s="213" t="s">
        <v>23</v>
      </c>
      <c r="AD81" s="213" t="s">
        <v>327</v>
      </c>
      <c r="AE81" s="213" t="s">
        <v>20</v>
      </c>
      <c r="AF81" s="213" t="s">
        <v>21</v>
      </c>
      <c r="AG81" s="213" t="s">
        <v>23</v>
      </c>
      <c r="AH81" s="213" t="s">
        <v>329</v>
      </c>
    </row>
    <row r="82" spans="1:34" ht="27" customHeight="true">
      <c r="A82" s="42" t="s"/>
      <c r="B82" s="95" t="s"/>
      <c r="C82" s="4" t="s"/>
      <c r="D82" s="25" t="s">
        <v>189</v>
      </c>
      <c r="E82" s="97" t="s">
        <v>29</v>
      </c>
      <c r="F82" s="29" t="s">
        <v>378</v>
      </c>
      <c r="G82" s="42" t="s"/>
      <c r="H82" s="95" t="s"/>
      <c r="I82" s="4" t="s"/>
      <c r="J82" s="23">
        <f>=COUNTIF(Q82:AH82,"=当前方案")+COUNTIF(Q82:AH82,"=存量维持")+COUNTIF(Q82:AH82,"=新技术试点")+COUNTIF(Q82:AH82,"=逐步淘汰")</f>
        <v>2</v>
      </c>
      <c r="K82" s="23">
        <f>=COUNTIF(Q82:AH82,"=未涉及")</f>
        <v>7</v>
      </c>
      <c r="L82" s="23" t="e">
        <f>=COUNTIF((Q82,S82,U82,W82,Y82,AA82,AC82,AE82,AG82),"")</f>
        <v>#VALUE!</v>
      </c>
      <c r="M82" s="22" t="s">
        <f>=IF(OR(E82="首选推荐"),"推荐",IF(OR(E82="新技术试点"),"中性","不推荐"))</f>
        <v>328</v>
      </c>
      <c r="N82" s="22">
        <f>=IF(M82="推荐",(J82+K82)/COUNTA(配置表!$G$3:$G$11),IF(M82="不推荐",1-P82,0))</f>
        <v>0</v>
      </c>
      <c r="O82" s="23">
        <f>=IF(M82="不推荐",J82,0)</f>
        <v>0</v>
      </c>
      <c r="P82" s="22">
        <f>=IF(M82="不推荐",J82/COUNTA(配置表!$G$3:$G$11),0)</f>
        <v>0</v>
      </c>
      <c r="Q82" s="213" t="s">
        <v>23</v>
      </c>
      <c r="R82" s="213" t="s">
        <v>327</v>
      </c>
      <c r="S82" s="213" t="s">
        <v>29</v>
      </c>
      <c r="T82" s="213" t="s">
        <v>21</v>
      </c>
      <c r="U82" s="213" t="s">
        <v>23</v>
      </c>
      <c r="V82" s="213" t="s">
        <v>329</v>
      </c>
      <c r="W82" s="213" t="s">
        <v>23</v>
      </c>
      <c r="X82" s="213" t="s">
        <v>327</v>
      </c>
      <c r="Y82" s="213" t="s">
        <v>23</v>
      </c>
      <c r="Z82" s="213" t="s">
        <v>327</v>
      </c>
      <c r="AA82" s="213" t="s">
        <v>23</v>
      </c>
      <c r="AB82" s="213" t="s">
        <v>327</v>
      </c>
      <c r="AC82" s="213" t="s">
        <v>29</v>
      </c>
      <c r="AD82" s="213" t="s">
        <v>329</v>
      </c>
      <c r="AE82" s="213" t="s">
        <v>23</v>
      </c>
      <c r="AF82" s="213" t="s">
        <v>327</v>
      </c>
      <c r="AG82" s="213" t="s">
        <v>23</v>
      </c>
      <c r="AH82" s="213" t="s">
        <v>329</v>
      </c>
    </row>
    <row r="83" spans="1:34" ht="27" customHeight="true">
      <c r="A83" s="42" t="s"/>
      <c r="B83" s="95" t="s"/>
      <c r="C83" s="31" t="s">
        <v>172</v>
      </c>
      <c r="D83" s="25" t="s">
        <v>190</v>
      </c>
      <c r="E83" s="99" t="s">
        <v>25</v>
      </c>
      <c r="F83" s="100" t="s">
        <v>379</v>
      </c>
      <c r="G83" s="42" t="s"/>
      <c r="H83" s="95" t="s"/>
      <c r="I83" s="225">
        <f>=COUNTIF(M83,"=推荐")*9/(COUNTIF(M83,"=推荐")*9+SUM(O83))</f>
        <v>0</v>
      </c>
      <c r="J83" s="23">
        <f>=COUNTIF(Q83:AH83,"=当前方案")+COUNTIF(Q83:AH83,"=存量维持")+COUNTIF(Q83:AH83,"=新技术试点")+COUNTIF(Q83:AH83,"=逐步淘汰")</f>
        <v>3</v>
      </c>
      <c r="K83" s="23">
        <f>=COUNTIF(Q83:AH83,"=未涉及")</f>
        <v>6</v>
      </c>
      <c r="L83" s="23" t="e">
        <f>=COUNTIF((Q83,S83,U83,W83,Y83,AA83,AC83,AE83,AG83),"")</f>
        <v>#VALUE!</v>
      </c>
      <c r="M83" s="22" t="s">
        <f>=IF(OR(E83="首选推荐"),"推荐",IF(OR(E83="新技术试点"),"中性","不推荐"))</f>
        <v>331</v>
      </c>
      <c r="N83" s="22">
        <f>=IF(M83="推荐",(J83+K83)/COUNTA(配置表!$G$3:$G$11),IF(M83="不推荐",1-P83,0))</f>
        <v>0.666666666666667</v>
      </c>
      <c r="O83" s="23">
        <f>=IF(M83="不推荐",J83,0)</f>
        <v>3</v>
      </c>
      <c r="P83" s="22">
        <f>=IF(M83="不推荐",J83/COUNTA(配置表!$G$3:$G$11),0)</f>
        <v>0.333333333333333</v>
      </c>
      <c r="Q83" s="213" t="s">
        <v>23</v>
      </c>
      <c r="R83" s="213" t="s">
        <v>327</v>
      </c>
      <c r="S83" s="213" t="s">
        <v>23</v>
      </c>
      <c r="T83" s="213" t="s">
        <v>327</v>
      </c>
      <c r="U83" s="213" t="s">
        <v>23</v>
      </c>
      <c r="V83" s="213" t="s">
        <v>327</v>
      </c>
      <c r="W83" s="213" t="s">
        <v>20</v>
      </c>
      <c r="X83" s="213" t="s">
        <v>21</v>
      </c>
      <c r="Y83" s="213" t="s">
        <v>23</v>
      </c>
      <c r="Z83" s="213" t="s">
        <v>327</v>
      </c>
      <c r="AA83" s="213" t="s">
        <v>23</v>
      </c>
      <c r="AB83" s="213" t="s">
        <v>327</v>
      </c>
      <c r="AC83" s="213" t="s">
        <v>25</v>
      </c>
      <c r="AD83" s="213" t="s">
        <v>21</v>
      </c>
      <c r="AE83" s="213" t="s">
        <v>23</v>
      </c>
      <c r="AF83" s="213" t="s">
        <v>327</v>
      </c>
      <c r="AG83" s="213" t="s">
        <v>25</v>
      </c>
      <c r="AH83" s="213" t="s">
        <v>21</v>
      </c>
    </row>
    <row r="84" spans="1:34" ht="27" customHeight="true">
      <c r="A84" s="42" t="s"/>
      <c r="B84" s="265" t="s">
        <v>380</v>
      </c>
      <c r="C84" s="266" t="s">
        <v>192</v>
      </c>
      <c r="D84" s="103" t="s">
        <v>175</v>
      </c>
      <c r="E84" s="81" t="s">
        <v>29</v>
      </c>
      <c r="F84" s="29" t="s">
        <v>381</v>
      </c>
      <c r="G84" s="42" t="s"/>
      <c r="H84" s="228">
        <v>0</v>
      </c>
      <c r="I84" s="267">
        <v>0</v>
      </c>
      <c r="J84" s="23">
        <f>=COUNTIF(Q84:AH84,"=当前方案")+COUNTIF(Q84:AH84,"=存量维持")+COUNTIF(Q84:AH84,"=新技术试点")+COUNTIF(Q84:AH84,"=逐步淘汰")</f>
        <v>5</v>
      </c>
      <c r="K84" s="23">
        <f>=COUNTIF(Q84:AH84,"=未涉及")</f>
        <v>4</v>
      </c>
      <c r="L84" s="23" t="e">
        <f>=COUNTIF((Q84,S84,U84,W84,Y84,AA84,AC84,AE84,AG84),"")</f>
        <v>#VALUE!</v>
      </c>
      <c r="M84" s="22" t="s">
        <f>=IF(OR(E84="首选推荐"),"推荐",IF(OR(E84="新技术试点"),"中性","不推荐"))</f>
        <v>328</v>
      </c>
      <c r="N84" s="22">
        <f>=IF(M84="推荐",(J84+K84)/COUNTA(配置表!$G$3:$G$11),IF(M84="不推荐",1-P84,0))</f>
        <v>0</v>
      </c>
      <c r="O84" s="23">
        <f>=IF(M84="不推荐",J84,0)</f>
        <v>0</v>
      </c>
      <c r="P84" s="22">
        <f>=IF(M84="不推荐",J84/COUNTA(配置表!$G$3:$G$11),0)</f>
        <v>0</v>
      </c>
      <c r="Q84" s="213" t="s">
        <v>29</v>
      </c>
      <c r="R84" s="229" t="s">
        <v>329</v>
      </c>
      <c r="S84" s="213" t="s">
        <v>29</v>
      </c>
      <c r="T84" s="213" t="s">
        <v>329</v>
      </c>
      <c r="U84" s="213" t="s">
        <v>29</v>
      </c>
      <c r="V84" s="213" t="s">
        <v>329</v>
      </c>
      <c r="W84" s="213" t="s">
        <v>23</v>
      </c>
      <c r="X84" s="213" t="s">
        <v>327</v>
      </c>
      <c r="Y84" s="213" t="s">
        <v>20</v>
      </c>
      <c r="Z84" s="213" t="s">
        <v>21</v>
      </c>
      <c r="AA84" s="213" t="s">
        <v>23</v>
      </c>
      <c r="AB84" s="213" t="s">
        <v>327</v>
      </c>
      <c r="AC84" s="213" t="s">
        <v>29</v>
      </c>
      <c r="AD84" s="213" t="s">
        <v>329</v>
      </c>
      <c r="AE84" s="213" t="s">
        <v>23</v>
      </c>
      <c r="AF84" s="213" t="s">
        <v>327</v>
      </c>
      <c r="AG84" s="213" t="s">
        <v>23</v>
      </c>
      <c r="AH84" s="213" t="s">
        <v>329</v>
      </c>
    </row>
    <row r="85" spans="2:34" ht="55" customHeight="true">
      <c r="B85" s="268" t="s">
        <v>701</v>
      </c>
      <c r="C85" s="31" t="s">
        <v>382</v>
      </c>
      <c r="D85" s="269" t="s">
        <v>383</v>
      </c>
      <c r="E85" s="270" t="s">
        <v>29</v>
      </c>
      <c r="F85" s="100" t="s">
        <v>384</v>
      </c>
      <c r="H85" s="237">
        <f>=COUNTIF(M85:M92,"=推荐")*9/(COUNTIF(M85:M92,"=推荐")*9+SUM(O85:O92))</f>
        <v>0.947368421052632</v>
      </c>
      <c r="I85" s="225">
        <v>0</v>
      </c>
      <c r="J85" s="260">
        <f>=COUNTIF(Q85:AH85,"=当前方案")+COUNTIF(Q85:AH85,"=存量维持")+COUNTIF(Q85:AH85,"=新技术试点")+COUNTIF(Q85:AH85,"=逐步淘汰")</f>
        <v>4</v>
      </c>
      <c r="K85" s="23">
        <f>=COUNTIF(Q85:AH85,"=未涉及")</f>
        <v>5</v>
      </c>
      <c r="L85" s="23" t="e">
        <f>=COUNTIF((Q85,S85,U85,W85,Y85,AA85,AC85,AE85,AG85),"")</f>
        <v>#VALUE!</v>
      </c>
      <c r="M85" s="22" t="s">
        <f>=IF(OR(E85="首选推荐"),"推荐",IF(OR(E85="新技术试点"),"中性","不推荐"))</f>
        <v>328</v>
      </c>
      <c r="N85" s="22">
        <f>=IF(M85="推荐",(J85+K85)/COUNTA(配置表!$G$3:$G$11),IF(M85="不推荐",1-P85,0))</f>
        <v>0</v>
      </c>
      <c r="O85" s="23">
        <f>=IF(M85="不推荐",J85,0)</f>
        <v>0</v>
      </c>
      <c r="P85" s="22">
        <f>=IF(M85="不推荐",J85/COUNTA(配置表!$G$3:$G$11),0)</f>
        <v>0</v>
      </c>
      <c r="Q85" s="213" t="s">
        <v>29</v>
      </c>
      <c r="R85" s="229" t="s">
        <v>329</v>
      </c>
      <c r="S85" s="213" t="s">
        <v>23</v>
      </c>
      <c r="T85" s="213" t="s">
        <v>329</v>
      </c>
      <c r="U85" s="213" t="s">
        <v>25</v>
      </c>
      <c r="V85" s="213" t="s">
        <v>21</v>
      </c>
      <c r="W85" s="213" t="s">
        <v>23</v>
      </c>
      <c r="X85" s="213" t="s">
        <v>329</v>
      </c>
      <c r="Y85" s="213" t="s">
        <v>23</v>
      </c>
      <c r="Z85" s="213" t="s">
        <v>327</v>
      </c>
      <c r="AA85" s="213" t="s">
        <v>23</v>
      </c>
      <c r="AB85" s="213" t="s">
        <v>329</v>
      </c>
      <c r="AC85" s="213" t="s">
        <v>25</v>
      </c>
      <c r="AD85" s="213" t="s">
        <v>329</v>
      </c>
      <c r="AE85" s="213" t="s">
        <v>23</v>
      </c>
      <c r="AF85" s="213" t="s">
        <v>329</v>
      </c>
      <c r="AG85" s="213" t="s">
        <v>25</v>
      </c>
      <c r="AH85" s="213" t="s">
        <v>329</v>
      </c>
    </row>
    <row r="86" spans="2:34" ht="32" customHeight="true">
      <c r="B86" s="4" t="s"/>
      <c r="C86" s="31" t="s">
        <v>385</v>
      </c>
      <c r="D86" s="200" t="s">
        <v>386</v>
      </c>
      <c r="E86" s="81" t="s">
        <v>19</v>
      </c>
      <c r="F86" s="29" t="s">
        <v>387</v>
      </c>
      <c r="H86" s="4" t="s"/>
      <c r="I86" s="237">
        <f>=COUNTIF(M86:M88,"=推荐")*9/(COUNTIF(M86:M88,"=推荐")*9+SUM(O86:O88))</f>
        <v>1</v>
      </c>
      <c r="J86" s="260">
        <f>=COUNTIF(Q86:AH86,"=当前方案")+COUNTIF(Q86:AH86,"=存量维持")+COUNTIF(Q86:AH86,"=新技术试点")+COUNTIF(Q86:AH86,"=逐步淘汰")</f>
        <v>6</v>
      </c>
      <c r="K86" s="23">
        <f>=COUNTIF(Q86:AH86,"=未涉及")</f>
        <v>3</v>
      </c>
      <c r="L86" s="23" t="e">
        <f>=COUNTIF((Q86,S86,U86,W86,Y86,AA86,AC86,AE86,AG86),"")</f>
        <v>#VALUE!</v>
      </c>
      <c r="M86" s="22" t="s">
        <f>=IF(OR(E86="首选推荐"),"推荐",IF(OR(E86="新技术试点"),"中性","不推荐"))</f>
        <v>326</v>
      </c>
      <c r="N86" s="22">
        <f>=IF(M86="推荐",(J86+K86)/COUNTA(配置表!$G$3:$G$11),IF(M86="不推荐",1-P86,0))</f>
        <v>1</v>
      </c>
      <c r="O86" s="23">
        <f>=IF(M86="不推荐",J86,0)</f>
        <v>0</v>
      </c>
      <c r="P86" s="22">
        <f>=IF(M86="不推荐",J86/COUNTA(配置表!$G$3:$G$11),0)</f>
        <v>0</v>
      </c>
      <c r="Q86" s="213" t="s">
        <v>20</v>
      </c>
      <c r="R86" s="213" t="s">
        <v>21</v>
      </c>
      <c r="S86" s="213" t="s">
        <v>20</v>
      </c>
      <c r="T86" s="213" t="s">
        <v>21</v>
      </c>
      <c r="U86" s="213" t="s">
        <v>20</v>
      </c>
      <c r="V86" s="213" t="s">
        <v>21</v>
      </c>
      <c r="W86" s="229" t="s">
        <v>23</v>
      </c>
      <c r="X86" s="213" t="s">
        <v>327</v>
      </c>
      <c r="Y86" s="213" t="s">
        <v>25</v>
      </c>
      <c r="Z86" s="213" t="s">
        <v>21</v>
      </c>
      <c r="AA86" s="213" t="s">
        <v>20</v>
      </c>
      <c r="AB86" s="213" t="s">
        <v>21</v>
      </c>
      <c r="AC86" s="213" t="s">
        <v>20</v>
      </c>
      <c r="AD86" s="213" t="s">
        <v>21</v>
      </c>
      <c r="AE86" s="213" t="s">
        <v>23</v>
      </c>
      <c r="AF86" s="213" t="s">
        <v>327</v>
      </c>
      <c r="AG86" s="213" t="s">
        <v>23</v>
      </c>
      <c r="AH86" s="213" t="s">
        <v>329</v>
      </c>
    </row>
    <row r="87" spans="2:34" ht="32" customHeight="true">
      <c r="B87" s="4" t="s"/>
      <c r="C87" s="4" t="s"/>
      <c r="D87" s="200" t="s">
        <v>388</v>
      </c>
      <c r="E87" s="20" t="s">
        <v>29</v>
      </c>
      <c r="F87" s="29" t="s">
        <v>389</v>
      </c>
      <c r="H87" s="4" t="s"/>
      <c r="I87" s="4" t="s"/>
      <c r="J87" s="260">
        <f>=COUNTIF(Q87:AH87,"=当前方案")+COUNTIF(Q87:AH87,"=存量维持")+COUNTIF(Q87:AH87,"=新技术试点")+COUNTIF(Q87:AH87,"=逐步淘汰")</f>
        <v>1</v>
      </c>
      <c r="K87" s="23">
        <f>=COUNTIF(Q87:AH87,"=未涉及")</f>
        <v>8</v>
      </c>
      <c r="L87" s="23" t="e">
        <f>=COUNTIF((Q87,S87,U87,W87,Y87,AA87,AC87,AE87,AG87),"")</f>
        <v>#VALUE!</v>
      </c>
      <c r="M87" s="22" t="s">
        <f>=IF(OR(E87="首选推荐"),"推荐",IF(OR(E87="新技术试点"),"中性","不推荐"))</f>
        <v>328</v>
      </c>
      <c r="N87" s="22">
        <f>=IF(M87="推荐",(J87+K87)/COUNTA(配置表!$G$3:$G$11),IF(M87="不推荐",1-P87,0))</f>
        <v>0</v>
      </c>
      <c r="O87" s="23">
        <f>=IF(M87="不推荐",J87,0)</f>
        <v>0</v>
      </c>
      <c r="P87" s="22">
        <f>=IF(M87="不推荐",J87/COUNTA(配置表!$G$3:$G$11),0)</f>
        <v>0</v>
      </c>
      <c r="Q87" s="213" t="s">
        <v>20</v>
      </c>
      <c r="R87" s="213" t="s">
        <v>21</v>
      </c>
      <c r="S87" s="213" t="s">
        <v>23</v>
      </c>
      <c r="T87" s="213" t="s">
        <v>329</v>
      </c>
      <c r="U87" s="213" t="s">
        <v>23</v>
      </c>
      <c r="V87" s="213" t="s">
        <v>327</v>
      </c>
      <c r="W87" s="229" t="s">
        <v>23</v>
      </c>
      <c r="X87" s="213" t="s">
        <v>327</v>
      </c>
      <c r="Y87" s="213" t="s">
        <v>23</v>
      </c>
      <c r="Z87" s="213" t="s">
        <v>329</v>
      </c>
      <c r="AA87" s="229" t="s">
        <v>23</v>
      </c>
      <c r="AB87" s="213" t="s">
        <v>327</v>
      </c>
      <c r="AC87" s="213" t="s">
        <v>23</v>
      </c>
      <c r="AD87" s="213" t="s">
        <v>327</v>
      </c>
      <c r="AE87" s="213" t="s">
        <v>23</v>
      </c>
      <c r="AF87" s="213" t="s">
        <v>327</v>
      </c>
      <c r="AG87" s="213" t="s">
        <v>23</v>
      </c>
      <c r="AH87" s="213" t="s">
        <v>329</v>
      </c>
    </row>
    <row r="88" spans="2:34" ht="32" customHeight="true">
      <c r="B88" s="4" t="s"/>
      <c r="C88" s="4" t="s"/>
      <c r="D88" s="200" t="s">
        <v>199</v>
      </c>
      <c r="E88" s="20" t="s">
        <v>29</v>
      </c>
      <c r="F88" s="271" t="s">
        <v>740</v>
      </c>
      <c r="H88" s="4" t="s"/>
      <c r="I88" s="4" t="s"/>
      <c r="J88" s="260">
        <f>=COUNTIF(Q88:AH88,"=当前方案")+COUNTIF(Q88:AH88,"=存量维持")+COUNTIF(Q88:AH88,"=新技术试点")+COUNTIF(Q88:AH88,"=逐步淘汰")</f>
        <v>0</v>
      </c>
      <c r="K88" s="23">
        <f>=COUNTIF(Q88:AH88,"=未涉及")</f>
        <v>9</v>
      </c>
      <c r="L88" s="23" t="e">
        <f>=COUNTIF((Q88,S88,U88,W88,Y88,AA88,AC88,AE88,AG88),"")</f>
        <v>#VALUE!</v>
      </c>
      <c r="M88" s="22" t="s">
        <f>=IF(OR(E88="首选推荐"),"推荐",IF(OR(E88="新技术试点"),"中性","不推荐"))</f>
        <v>328</v>
      </c>
      <c r="N88" s="22">
        <f>=IF(M88="推荐",(J88+K88)/COUNTA(配置表!$G$3:$G$11),IF(M88="不推荐",1-P88,0))</f>
        <v>0</v>
      </c>
      <c r="O88" s="23">
        <f>=IF(M88="不推荐",J88,0)</f>
        <v>0</v>
      </c>
      <c r="P88" s="22">
        <f>=IF(M88="不推荐",J88/COUNTA(配置表!$G$3:$G$11),0)</f>
        <v>0</v>
      </c>
      <c r="Q88" s="213" t="s">
        <v>23</v>
      </c>
      <c r="R88" s="213" t="s">
        <v>327</v>
      </c>
      <c r="S88" s="213" t="s">
        <v>23</v>
      </c>
      <c r="T88" s="213" t="s">
        <v>329</v>
      </c>
      <c r="U88" s="213" t="s">
        <v>23</v>
      </c>
      <c r="V88" s="213" t="s">
        <v>329</v>
      </c>
      <c r="W88" s="229" t="s">
        <v>23</v>
      </c>
      <c r="X88" s="213" t="s">
        <v>327</v>
      </c>
      <c r="Y88" s="213" t="s">
        <v>23</v>
      </c>
      <c r="Z88" s="213" t="s">
        <v>329</v>
      </c>
      <c r="AA88" s="229" t="s">
        <v>23</v>
      </c>
      <c r="AB88" s="213" t="s">
        <v>327</v>
      </c>
      <c r="AC88" s="213" t="s">
        <v>23</v>
      </c>
      <c r="AD88" s="213" t="s">
        <v>327</v>
      </c>
      <c r="AE88" s="213" t="s">
        <v>23</v>
      </c>
      <c r="AF88" s="213" t="s">
        <v>327</v>
      </c>
      <c r="AG88" s="213" t="s">
        <v>23</v>
      </c>
      <c r="AH88" s="213" t="s">
        <v>329</v>
      </c>
    </row>
    <row r="89" spans="2:34" ht="27" customHeight="true">
      <c r="B89" s="4" t="s"/>
      <c r="C89" s="31" t="s">
        <v>390</v>
      </c>
      <c r="D89" s="197" t="s">
        <v>201</v>
      </c>
      <c r="E89" s="107" t="s">
        <v>19</v>
      </c>
      <c r="F89" s="272" t="s">
        <v>741</v>
      </c>
      <c r="H89" s="4" t="s"/>
      <c r="I89" s="237">
        <f>=COUNTIF(M89,"=推荐")*9/(COUNTIF(M89,"=推荐")*9+SUM(O89))</f>
        <v>1</v>
      </c>
      <c r="J89" s="260">
        <f>=COUNTIF(Q89:AH89,"=当前方案")+COUNTIF(Q89:AH89,"=存量维持")+COUNTIF(Q89:AH89,"=新技术试点")+COUNTIF(Q89:AH89,"=逐步淘汰")</f>
        <v>4</v>
      </c>
      <c r="K89" s="23">
        <f>=COUNTIF(Q89:AH89,"=未涉及")</f>
        <v>5</v>
      </c>
      <c r="L89" s="23" t="e">
        <f>=COUNTIF((Q89,S89,U89,W89,Y89,AA89,AC89,AE89,AG89),"")</f>
        <v>#VALUE!</v>
      </c>
      <c r="M89" s="22" t="s">
        <f>=IF(OR(E89="首选推荐"),"推荐",IF(OR(E89="新技术试点"),"中性","不推荐"))</f>
        <v>326</v>
      </c>
      <c r="N89" s="22">
        <f>=IF(M89="推荐",(J89+K89)/COUNTA(配置表!$G$3:$G$11),IF(M89="不推荐",1-P89,0))</f>
        <v>1</v>
      </c>
      <c r="O89" s="23">
        <f>=IF(M89="不推荐",J89,0)</f>
        <v>0</v>
      </c>
      <c r="P89" s="22">
        <f>=IF(M89="不推荐",J89/COUNTA(配置表!$G$3:$G$11),0)</f>
        <v>0</v>
      </c>
      <c r="Q89" s="213" t="s">
        <v>20</v>
      </c>
      <c r="R89" s="213" t="s">
        <v>21</v>
      </c>
      <c r="S89" s="213" t="s">
        <v>23</v>
      </c>
      <c r="T89" s="213" t="s">
        <v>327</v>
      </c>
      <c r="U89" s="213" t="s">
        <v>29</v>
      </c>
      <c r="V89" s="213" t="s">
        <v>21</v>
      </c>
      <c r="W89" s="229" t="s">
        <v>23</v>
      </c>
      <c r="X89" s="213" t="s">
        <v>327</v>
      </c>
      <c r="Y89" s="213" t="s">
        <v>23</v>
      </c>
      <c r="Z89" s="213" t="s">
        <v>327</v>
      </c>
      <c r="AA89" s="229" t="s">
        <v>23</v>
      </c>
      <c r="AB89" s="213" t="s">
        <v>327</v>
      </c>
      <c r="AC89" s="215" t="s">
        <v>20</v>
      </c>
      <c r="AD89" s="213" t="s">
        <v>21</v>
      </c>
      <c r="AE89" s="213" t="s">
        <v>20</v>
      </c>
      <c r="AF89" s="213" t="s">
        <v>21</v>
      </c>
      <c r="AG89" s="213" t="s">
        <v>23</v>
      </c>
      <c r="AH89" s="213" t="s">
        <v>327</v>
      </c>
    </row>
    <row r="90" spans="2:34" ht="27" customHeight="true">
      <c r="B90" s="4" t="s"/>
      <c r="C90" s="31" t="s">
        <v>391</v>
      </c>
      <c r="D90" s="200" t="s">
        <v>392</v>
      </c>
      <c r="E90" s="94" t="s">
        <v>25</v>
      </c>
      <c r="F90" s="273" t="s"/>
      <c r="H90" s="4" t="s"/>
      <c r="I90" s="237">
        <f>=COUNTIF(M90:M92,"=推荐")*9/(COUNTIF(M90:M92,"=推荐")*9+SUM(O90:O92))</f>
        <v>0.9</v>
      </c>
      <c r="J90" s="260">
        <f>=COUNTIF(Q90:AH90,"=当前方案")+COUNTIF(Q90:AH90,"=存量维持")+COUNTIF(Q90:AH90,"=新技术试点")+COUNTIF(Q90:AH90,"=逐步淘汰")</f>
        <v>2</v>
      </c>
      <c r="K90" s="23">
        <f>=COUNTIF(Q90:AH90,"=未涉及")</f>
        <v>7</v>
      </c>
      <c r="L90" s="23" t="e">
        <f>=COUNTIF((Q90,S90,U90,W90,Y90,AA90,AC90,AE90,AG90),"")</f>
        <v>#VALUE!</v>
      </c>
      <c r="M90" s="22" t="s">
        <f>=IF(OR(E90="首选推荐"),"推荐",IF(OR(E90="新技术试点"),"中性","不推荐"))</f>
        <v>331</v>
      </c>
      <c r="N90" s="22">
        <f>=IF(M90="推荐",(J90+K90)/COUNTA(配置表!$G$3:$G$11),IF(M90="不推荐",1-P90,0))</f>
        <v>0.777777777777778</v>
      </c>
      <c r="O90" s="23">
        <f>=IF(M90="不推荐",J90,0)</f>
        <v>2</v>
      </c>
      <c r="P90" s="22">
        <f>=IF(M90="不推荐",J90/COUNTA(配置表!$G$3:$G$11),0)</f>
        <v>0.222222222222222</v>
      </c>
      <c r="Q90" s="213" t="s">
        <v>20</v>
      </c>
      <c r="R90" s="213" t="s">
        <v>21</v>
      </c>
      <c r="S90" s="213" t="s">
        <v>25</v>
      </c>
      <c r="T90" s="213" t="s">
        <v>21</v>
      </c>
      <c r="U90" s="213" t="s">
        <v>23</v>
      </c>
      <c r="V90" s="215" t="s">
        <v>327</v>
      </c>
      <c r="W90" s="229" t="s">
        <v>23</v>
      </c>
      <c r="X90" s="213" t="s">
        <v>327</v>
      </c>
      <c r="Y90" s="213" t="s">
        <v>23</v>
      </c>
      <c r="Z90" s="213" t="s">
        <v>327</v>
      </c>
      <c r="AA90" s="229" t="s">
        <v>23</v>
      </c>
      <c r="AB90" s="213" t="s">
        <v>327</v>
      </c>
      <c r="AC90" s="213" t="s">
        <v>23</v>
      </c>
      <c r="AD90" s="213" t="s">
        <v>327</v>
      </c>
      <c r="AE90" s="213" t="s">
        <v>23</v>
      </c>
      <c r="AF90" s="213" t="s">
        <v>327</v>
      </c>
      <c r="AG90" s="213" t="s">
        <v>23</v>
      </c>
      <c r="AH90" s="213" t="s">
        <v>327</v>
      </c>
    </row>
    <row r="91" spans="2:34" ht="27" customHeight="true">
      <c r="B91" s="4" t="s"/>
      <c r="C91" s="4" t="s"/>
      <c r="D91" s="200" t="s">
        <v>393</v>
      </c>
      <c r="E91" s="94" t="s">
        <v>19</v>
      </c>
      <c r="F91" s="274" t="s"/>
      <c r="H91" s="4" t="s"/>
      <c r="I91" s="4" t="s"/>
      <c r="J91" s="260">
        <f>=COUNTIF(Q91:AH91,"=当前方案")+COUNTIF(Q91:AH91,"=存量维持")+COUNTIF(Q91:AH91,"=新技术试点")+COUNTIF(Q91:AH91,"=逐步淘汰")</f>
        <v>2</v>
      </c>
      <c r="K91" s="23">
        <f>=COUNTIF(Q91:AH91,"=未涉及")</f>
        <v>7</v>
      </c>
      <c r="L91" s="23" t="e">
        <f>=COUNTIF((Q91,S91,U91,W91,Y91,AA91,AC91,AE91,AG91),"")</f>
        <v>#VALUE!</v>
      </c>
      <c r="M91" s="22" t="s">
        <f>=IF(OR(E91="首选推荐"),"推荐",IF(OR(E91="新技术试点"),"中性","不推荐"))</f>
        <v>326</v>
      </c>
      <c r="N91" s="22">
        <f>=IF(M91="推荐",(J91+K91)/COUNTA(配置表!$G$3:$G$11),IF(M91="不推荐",1-P91,0))</f>
        <v>1</v>
      </c>
      <c r="O91" s="23">
        <f>=IF(M91="不推荐",J91,0)</f>
        <v>0</v>
      </c>
      <c r="P91" s="22">
        <f>=IF(M91="不推荐",J91/COUNTA(配置表!$G$3:$G$11),0)</f>
        <v>0</v>
      </c>
      <c r="Q91" s="213" t="s">
        <v>20</v>
      </c>
      <c r="R91" s="213" t="s">
        <v>21</v>
      </c>
      <c r="S91" s="215" t="s">
        <v>20</v>
      </c>
      <c r="T91" s="213" t="s">
        <v>21</v>
      </c>
      <c r="U91" s="213" t="s">
        <v>23</v>
      </c>
      <c r="V91" s="213" t="s">
        <v>327</v>
      </c>
      <c r="W91" s="229" t="s">
        <v>23</v>
      </c>
      <c r="X91" s="213" t="s">
        <v>327</v>
      </c>
      <c r="Y91" s="213" t="s">
        <v>23</v>
      </c>
      <c r="Z91" s="215" t="s">
        <v>327</v>
      </c>
      <c r="AA91" s="229" t="s">
        <v>23</v>
      </c>
      <c r="AB91" s="213" t="s">
        <v>327</v>
      </c>
      <c r="AC91" s="213" t="s">
        <v>23</v>
      </c>
      <c r="AD91" s="213" t="s">
        <v>327</v>
      </c>
      <c r="AE91" s="213" t="s">
        <v>23</v>
      </c>
      <c r="AF91" s="213" t="s">
        <v>327</v>
      </c>
      <c r="AG91" s="213" t="s">
        <v>23</v>
      </c>
      <c r="AH91" s="213" t="s">
        <v>329</v>
      </c>
    </row>
    <row r="92" spans="2:34" ht="27" customHeight="true">
      <c r="B92" s="4" t="s"/>
      <c r="C92" s="4" t="s"/>
      <c r="D92" s="200" t="s">
        <v>394</v>
      </c>
      <c r="E92" s="94" t="s">
        <v>19</v>
      </c>
      <c r="F92" s="273" t="s"/>
      <c r="H92" s="4" t="s"/>
      <c r="I92" s="4" t="s"/>
      <c r="J92" s="260">
        <f>=COUNTIF(Q92:AH92,"=当前方案")+COUNTIF(Q92:AH92,"=存量维持")+COUNTIF(Q92:AH92,"=新技术试点")+COUNTIF(Q92:AH92,"=逐步淘汰")</f>
        <v>2</v>
      </c>
      <c r="K92" s="23">
        <f>=COUNTIF(Q92:AH92,"=未涉及")</f>
        <v>7</v>
      </c>
      <c r="L92" s="23" t="e">
        <f>=COUNTIF((Q92,S92,U92,W92,Y92,AA92,AC92,AE92,AG92),"")</f>
        <v>#VALUE!</v>
      </c>
      <c r="M92" s="22" t="s">
        <f>=IF(OR(E92="首选推荐"),"推荐",IF(OR(E92="新技术试点"),"中性","不推荐"))</f>
        <v>326</v>
      </c>
      <c r="N92" s="22">
        <f>=IF(M92="推荐",(J92+K92)/COUNTA(配置表!$G$3:$G$11),IF(M92="不推荐",1-P92,0))</f>
        <v>1</v>
      </c>
      <c r="O92" s="23">
        <f>=IF(M92="不推荐",J92,0)</f>
        <v>0</v>
      </c>
      <c r="P92" s="22">
        <f>=IF(M92="不推荐",J92/COUNTA(配置表!$G$3:$G$11),0)</f>
        <v>0</v>
      </c>
      <c r="Q92" s="213" t="s">
        <v>20</v>
      </c>
      <c r="R92" s="213" t="s">
        <v>21</v>
      </c>
      <c r="S92" s="213" t="s">
        <v>20</v>
      </c>
      <c r="T92" s="213" t="s">
        <v>21</v>
      </c>
      <c r="U92" s="213" t="s">
        <v>23</v>
      </c>
      <c r="V92" s="213" t="s">
        <v>327</v>
      </c>
      <c r="W92" s="229" t="s">
        <v>23</v>
      </c>
      <c r="X92" s="213" t="s">
        <v>327</v>
      </c>
      <c r="Y92" s="213" t="s">
        <v>23</v>
      </c>
      <c r="Z92" s="213" t="s">
        <v>327</v>
      </c>
      <c r="AA92" s="229" t="s">
        <v>23</v>
      </c>
      <c r="AB92" s="213" t="s">
        <v>327</v>
      </c>
      <c r="AC92" s="213" t="s">
        <v>23</v>
      </c>
      <c r="AD92" s="215" t="s">
        <v>327</v>
      </c>
      <c r="AE92" s="213" t="s">
        <v>23</v>
      </c>
      <c r="AF92" s="213" t="s">
        <v>327</v>
      </c>
      <c r="AG92" s="213" t="s">
        <v>23</v>
      </c>
      <c r="AH92" s="213" t="s">
        <v>329</v>
      </c>
    </row>
    <row r="93" spans="2:34" ht="42" customHeight="true">
      <c r="B93" s="275" t="s">
        <v>395</v>
      </c>
      <c r="C93" s="109" t="s">
        <v>396</v>
      </c>
      <c r="D93" s="103" t="s">
        <v>397</v>
      </c>
      <c r="E93" s="276" t="s">
        <v>29</v>
      </c>
      <c r="F93" s="274" t="s">
        <v>398</v>
      </c>
      <c r="H93" s="277">
        <f>=COUNTIF(M93:M98,"=推荐")*9/(COUNTIF(M93:M98,"=推荐")*9+SUM(O93:O98))</f>
        <v>1</v>
      </c>
      <c r="I93" s="230">
        <v>0</v>
      </c>
      <c r="J93" s="23">
        <f>=COUNTIF(Q93:AH93,"=当前方案")+COUNTIF(Q93:AH93,"=存量维持")+COUNTIF(Q93:AH93,"=新技术试点")+COUNTIF(Q93:AH93,"=逐步淘汰")</f>
        <v>2</v>
      </c>
      <c r="K93" s="23">
        <f>=COUNTIF(Q93:AH93,"=未涉及")</f>
        <v>7</v>
      </c>
      <c r="L93" s="23" t="e">
        <f>=COUNTIF((Q93,S93,U93,W93,Y93,AA93,AC93,AE93,AG93),"")</f>
        <v>#VALUE!</v>
      </c>
      <c r="M93" s="22" t="s">
        <f>=IF(OR(E93="首选推荐"),"推荐",IF(OR(E93="新技术试点"),"中性","不推荐"))</f>
        <v>328</v>
      </c>
      <c r="N93" s="22">
        <f>=IF(M93="推荐",(J93+K93)/COUNTA(配置表!$G$3:$G$11),IF(M93="不推荐",1-P93,0))</f>
        <v>0</v>
      </c>
      <c r="O93" s="23">
        <f>=IF(M93="不推荐",J93,0)</f>
        <v>0</v>
      </c>
      <c r="P93" s="22">
        <f>=IF(M93="不推荐",J93/COUNTA(配置表!$G$3:$G$11),0)</f>
        <v>0</v>
      </c>
      <c r="Q93" s="213" t="s">
        <v>23</v>
      </c>
      <c r="R93" s="213" t="s">
        <v>327</v>
      </c>
      <c r="S93" s="213" t="s">
        <v>20</v>
      </c>
      <c r="T93" s="213" t="s">
        <v>21</v>
      </c>
      <c r="U93" s="213" t="s">
        <v>23</v>
      </c>
      <c r="V93" s="213" t="s">
        <v>327</v>
      </c>
      <c r="W93" s="229" t="s">
        <v>23</v>
      </c>
      <c r="X93" s="213" t="s">
        <v>327</v>
      </c>
      <c r="Y93" s="213" t="s">
        <v>23</v>
      </c>
      <c r="Z93" s="213" t="s">
        <v>327</v>
      </c>
      <c r="AA93" s="229" t="s">
        <v>23</v>
      </c>
      <c r="AB93" s="213" t="s">
        <v>327</v>
      </c>
      <c r="AC93" s="229" t="s">
        <v>20</v>
      </c>
      <c r="AD93" s="214" t="s">
        <v>21</v>
      </c>
      <c r="AE93" s="213" t="s">
        <v>23</v>
      </c>
      <c r="AF93" s="213" t="s">
        <v>327</v>
      </c>
      <c r="AG93" s="213" t="s">
        <v>23</v>
      </c>
      <c r="AH93" s="213" t="s">
        <v>327</v>
      </c>
    </row>
    <row r="94" spans="2:34" ht="46" customHeight="true">
      <c r="B94" s="4" t="s"/>
      <c r="C94" s="39" t="s"/>
      <c r="D94" s="25" t="s">
        <v>399</v>
      </c>
      <c r="E94" s="276" t="s">
        <v>29</v>
      </c>
      <c r="F94" s="274" t="s">
        <v>400</v>
      </c>
      <c r="H94" s="4" t="s"/>
      <c r="I94" s="233" t="s"/>
      <c r="J94" s="23">
        <f>=COUNTIF(Q94:AH94,"=当前方案")+COUNTIF(Q94:AH94,"=存量维持")+COUNTIF(Q94:AH94,"=新技术试点")+COUNTIF(Q94:AH94,"=逐步淘汰")</f>
        <v>1</v>
      </c>
      <c r="K94" s="23">
        <f>=COUNTIF(Q94:AH94,"=未涉及")</f>
        <v>8</v>
      </c>
      <c r="L94" s="23" t="e">
        <f>=COUNTIF((Q94,S94,U94,W94,Y94,AA94,AC94,AE94,AG94),"")</f>
        <v>#VALUE!</v>
      </c>
      <c r="M94" s="22" t="s">
        <f>=IF(OR(E94="首选推荐"),"推荐",IF(OR(E94="新技术试点"),"中性","不推荐"))</f>
        <v>328</v>
      </c>
      <c r="N94" s="22">
        <f>=IF(M94="推荐",(J94+K94)/COUNTA(配置表!$G$3:$G$11),IF(M94="不推荐",1-P94,0))</f>
        <v>0</v>
      </c>
      <c r="O94" s="23">
        <f>=IF(M94="不推荐",J94,0)</f>
        <v>0</v>
      </c>
      <c r="P94" s="22">
        <f>=IF(M94="不推荐",J94/COUNTA(配置表!$G$3:$G$11),0)</f>
        <v>0</v>
      </c>
      <c r="Q94" s="213" t="s">
        <v>20</v>
      </c>
      <c r="R94" s="213" t="s">
        <v>329</v>
      </c>
      <c r="S94" s="213" t="s">
        <v>23</v>
      </c>
      <c r="T94" s="213" t="s">
        <v>327</v>
      </c>
      <c r="U94" s="213" t="s">
        <v>23</v>
      </c>
      <c r="V94" s="213" t="s">
        <v>327</v>
      </c>
      <c r="W94" s="229" t="s">
        <v>23</v>
      </c>
      <c r="X94" s="213" t="s">
        <v>327</v>
      </c>
      <c r="Y94" s="213" t="s">
        <v>23</v>
      </c>
      <c r="Z94" s="215" t="s">
        <v>327</v>
      </c>
      <c r="AA94" s="229" t="s">
        <v>23</v>
      </c>
      <c r="AB94" s="213" t="s">
        <v>327</v>
      </c>
      <c r="AC94" s="229" t="s">
        <v>23</v>
      </c>
      <c r="AD94" s="214" t="s">
        <v>327</v>
      </c>
      <c r="AE94" s="213" t="s">
        <v>23</v>
      </c>
      <c r="AF94" s="213" t="s">
        <v>327</v>
      </c>
      <c r="AG94" s="213" t="s">
        <v>23</v>
      </c>
      <c r="AH94" s="213" t="s">
        <v>327</v>
      </c>
    </row>
    <row r="95" spans="2:34" ht="30" customHeight="true">
      <c r="B95" s="4" t="s"/>
      <c r="C95" s="91" t="s">
        <v>401</v>
      </c>
      <c r="D95" s="25" t="s">
        <v>402</v>
      </c>
      <c r="E95" s="276" t="s">
        <v>19</v>
      </c>
      <c r="F95" s="274" t="s">
        <v>403</v>
      </c>
      <c r="H95" s="4" t="s"/>
      <c r="I95" s="228">
        <f>=COUNTIF(M95:M96,"=推荐")*9/(COUNTIF(M95:M96,"=推荐")*9+SUM(O95:O96))</f>
        <v>1</v>
      </c>
      <c r="J95" s="23">
        <f>=COUNTIF(Q95:AH95,"=当前方案")+COUNTIF(Q95:AH95,"=存量维持")+COUNTIF(Q95:AH95,"=新技术试点")+COUNTIF(Q95:AH95,"=逐步淘汰")</f>
        <v>9</v>
      </c>
      <c r="K95" s="23">
        <f>=COUNTIF(Q95:AH95,"=未涉及")</f>
        <v>0</v>
      </c>
      <c r="L95" s="23" t="e">
        <f>=COUNTIF((Q95,S95,U95,W95,Y95,AA95,AC95,AE95,AG95),"")</f>
        <v>#VALUE!</v>
      </c>
      <c r="M95" s="22" t="s">
        <f>=IF(OR(E95="首选推荐"),"推荐",IF(OR(E95="新技术试点"),"中性","不推荐"))</f>
        <v>326</v>
      </c>
      <c r="N95" s="22">
        <f>=IF(M95="推荐",(J95+K95)/COUNTA(配置表!$G$3:$G$11),IF(M95="不推荐",1-P95,0))</f>
        <v>1</v>
      </c>
      <c r="O95" s="23">
        <f>=IF(M95="不推荐",J95,0)</f>
        <v>0</v>
      </c>
      <c r="P95" s="22">
        <f>=IF(M95="不推荐",J95/COUNTA(配置表!$G$3:$G$11),0)</f>
        <v>0</v>
      </c>
      <c r="Q95" s="213" t="s">
        <v>20</v>
      </c>
      <c r="R95" s="213" t="s">
        <v>21</v>
      </c>
      <c r="S95" s="213" t="s">
        <v>25</v>
      </c>
      <c r="T95" s="213" t="s">
        <v>21</v>
      </c>
      <c r="U95" s="213" t="s">
        <v>20</v>
      </c>
      <c r="V95" s="213" t="s">
        <v>21</v>
      </c>
      <c r="W95" s="229" t="s">
        <v>20</v>
      </c>
      <c r="X95" s="213" t="s">
        <v>21</v>
      </c>
      <c r="Y95" s="213" t="s">
        <v>25</v>
      </c>
      <c r="Z95" s="213" t="s">
        <v>21</v>
      </c>
      <c r="AA95" s="213" t="s">
        <v>20</v>
      </c>
      <c r="AB95" s="213" t="s">
        <v>21</v>
      </c>
      <c r="AC95" s="213" t="s">
        <v>20</v>
      </c>
      <c r="AD95" s="213" t="s">
        <v>21</v>
      </c>
      <c r="AE95" s="213" t="s">
        <v>20</v>
      </c>
      <c r="AF95" s="213" t="s">
        <v>21</v>
      </c>
      <c r="AG95" s="213" t="s">
        <v>20</v>
      </c>
      <c r="AH95" s="213" t="s">
        <v>21</v>
      </c>
    </row>
    <row r="96" spans="2:34" ht="32" customHeight="true">
      <c r="B96" s="4" t="s"/>
      <c r="C96" s="39" t="s"/>
      <c r="D96" s="25" t="s">
        <v>404</v>
      </c>
      <c r="E96" s="94" t="s">
        <v>29</v>
      </c>
      <c r="F96" s="274" t="s">
        <v>405</v>
      </c>
      <c r="H96" s="4" t="s"/>
      <c r="I96" s="39" t="s"/>
      <c r="J96" s="23">
        <f>=COUNTIF(Q96:AH96,"=当前方案")+COUNTIF(Q96:AH96,"=存量维持")+COUNTIF(Q96:AH96,"=新技术试点")+COUNTIF(Q96:AH96,"=逐步淘汰")</f>
        <v>1</v>
      </c>
      <c r="K96" s="23">
        <f>=COUNTIF(Q96:AH96,"=未涉及")</f>
        <v>8</v>
      </c>
      <c r="L96" s="23" t="e">
        <f>=COUNTIF((Q96,S96,U96,W96,Y96,AA96,AC96,AE96,AG96),"")</f>
        <v>#VALUE!</v>
      </c>
      <c r="M96" s="22" t="s">
        <f>=IF(OR(E96="首选推荐"),"推荐",IF(OR(E96="新技术试点"),"中性","不推荐"))</f>
        <v>328</v>
      </c>
      <c r="N96" s="22">
        <f>=IF(M96="推荐",(J96+K96)/COUNTA(配置表!$G$3:$G$11),IF(M96="不推荐",1-P96,0))</f>
        <v>0</v>
      </c>
      <c r="O96" s="23">
        <f>=IF(M96="不推荐",J96,0)</f>
        <v>0</v>
      </c>
      <c r="P96" s="22">
        <f>=IF(M96="不推荐",J96/COUNTA(配置表!$G$3:$G$11),0)</f>
        <v>0</v>
      </c>
      <c r="Q96" s="213" t="s">
        <v>23</v>
      </c>
      <c r="R96" s="213" t="s">
        <v>327</v>
      </c>
      <c r="S96" s="213" t="s">
        <v>23</v>
      </c>
      <c r="T96" s="213" t="s">
        <v>327</v>
      </c>
      <c r="U96" s="213" t="s">
        <v>23</v>
      </c>
      <c r="V96" s="213" t="s">
        <v>327</v>
      </c>
      <c r="W96" s="229" t="s">
        <v>23</v>
      </c>
      <c r="X96" s="213" t="s">
        <v>327</v>
      </c>
      <c r="Y96" s="213" t="s">
        <v>23</v>
      </c>
      <c r="Z96" s="213" t="s">
        <v>327</v>
      </c>
      <c r="AA96" s="229" t="s">
        <v>23</v>
      </c>
      <c r="AB96" s="213" t="s">
        <v>327</v>
      </c>
      <c r="AC96" s="229" t="s">
        <v>23</v>
      </c>
      <c r="AD96" s="214" t="s">
        <v>327</v>
      </c>
      <c r="AE96" s="213" t="s">
        <v>20</v>
      </c>
      <c r="AF96" s="213" t="s">
        <v>21</v>
      </c>
      <c r="AG96" s="213" t="s">
        <v>23</v>
      </c>
      <c r="AH96" s="213" t="s">
        <v>327</v>
      </c>
    </row>
    <row r="97" spans="2:34" ht="27" customHeight="true">
      <c r="B97" s="4" t="s"/>
      <c r="C97" s="25" t="s">
        <v>406</v>
      </c>
      <c r="D97" s="25" t="s">
        <v>407</v>
      </c>
      <c r="E97" s="276" t="s">
        <v>29</v>
      </c>
      <c r="F97" s="274" t="s">
        <v>408</v>
      </c>
      <c r="H97" s="4" t="s"/>
      <c r="I97" s="225">
        <v>0</v>
      </c>
      <c r="J97" s="23">
        <f>=COUNTIF(Q97:AH97,"=当前方案")+COUNTIF(Q97:AH97,"=存量维持")+COUNTIF(Q97:AH97,"=新技术试点")+COUNTIF(Q97:AH97,"=逐步淘汰")</f>
        <v>1</v>
      </c>
      <c r="K97" s="23">
        <f>=COUNTIF(Q97:AH97,"=未涉及")</f>
        <v>8</v>
      </c>
      <c r="L97" s="23" t="e">
        <f>=COUNTIF((Q97,S97,U97,W97,Y97,AA97,AC97,AE97,AG97),"")</f>
        <v>#VALUE!</v>
      </c>
      <c r="M97" s="22" t="s">
        <f>=IF(OR(E97="首选推荐"),"推荐",IF(OR(E97="新技术试点"),"中性","不推荐"))</f>
        <v>328</v>
      </c>
      <c r="N97" s="22">
        <f>=IF(M97="推荐",(J97+K97)/COUNTA(配置表!$G$3:$G$11),IF(M97="不推荐",1-P97,0))</f>
        <v>0</v>
      </c>
      <c r="O97" s="23">
        <f>=IF(M97="不推荐",J97,0)</f>
        <v>0</v>
      </c>
      <c r="P97" s="22">
        <f>=IF(M97="不推荐",J97/COUNTA(配置表!$G$3:$G$11),0)</f>
        <v>0</v>
      </c>
      <c r="Q97" s="213" t="s">
        <v>23</v>
      </c>
      <c r="R97" s="213" t="s">
        <v>327</v>
      </c>
      <c r="S97" s="213" t="s">
        <v>23</v>
      </c>
      <c r="T97" s="213" t="s">
        <v>327</v>
      </c>
      <c r="U97" s="213" t="s">
        <v>23</v>
      </c>
      <c r="V97" s="213" t="s">
        <v>327</v>
      </c>
      <c r="W97" s="229" t="s">
        <v>23</v>
      </c>
      <c r="X97" s="213" t="s">
        <v>327</v>
      </c>
      <c r="Y97" s="213" t="s">
        <v>23</v>
      </c>
      <c r="Z97" s="213" t="s">
        <v>327</v>
      </c>
      <c r="AA97" s="213" t="s">
        <v>29</v>
      </c>
      <c r="AB97" s="213" t="s">
        <v>329</v>
      </c>
      <c r="AC97" s="229" t="s">
        <v>23</v>
      </c>
      <c r="AD97" s="214" t="s">
        <v>327</v>
      </c>
      <c r="AE97" s="213" t="s">
        <v>23</v>
      </c>
      <c r="AF97" s="213" t="s">
        <v>327</v>
      </c>
      <c r="AG97" s="213" t="s">
        <v>23</v>
      </c>
      <c r="AH97" s="213" t="s">
        <v>327</v>
      </c>
    </row>
    <row r="98" spans="1:34" ht="32" customHeight="true">
      <c r="A98" s="6" t="s"/>
      <c r="B98" s="4" t="s"/>
      <c r="C98" s="25" t="s">
        <v>409</v>
      </c>
      <c r="D98" s="25" t="s">
        <v>410</v>
      </c>
      <c r="E98" s="94" t="s">
        <v>29</v>
      </c>
      <c r="F98" s="274" t="s">
        <v>411</v>
      </c>
      <c r="G98" s="6" t="s"/>
      <c r="H98" s="4" t="s"/>
      <c r="I98" s="225">
        <v>0</v>
      </c>
      <c r="J98" s="23">
        <f>=COUNTIF(Q98:AH98,"=当前方案")+COUNTIF(Q98:AH98,"=存量维持")+COUNTIF(Q98:AH98,"=新技术试点")+COUNTIF(Q98:AH98,"=逐步淘汰")</f>
        <v>1</v>
      </c>
      <c r="K98" s="23">
        <f>=COUNTIF(Q98:AH98,"=未涉及")</f>
        <v>8</v>
      </c>
      <c r="L98" s="23" t="e">
        <f>=COUNTIF((Q98,S98,U98,W98,Y98,AA98,AC98,AE98,AG98),"")</f>
        <v>#VALUE!</v>
      </c>
      <c r="M98" s="22" t="s">
        <f>=IF(OR(E98="首选推荐"),"推荐",IF(OR(E98="新技术试点"),"中性","不推荐"))</f>
        <v>328</v>
      </c>
      <c r="N98" s="22">
        <f>=IF(M98="推荐",(J98+K98)/COUNTA(配置表!$G$3:$G$11),IF(M98="不推荐",1-P98,0))</f>
        <v>0</v>
      </c>
      <c r="O98" s="23">
        <f>=IF(M98="不推荐",J98,0)</f>
        <v>0</v>
      </c>
      <c r="P98" s="22">
        <f>=IF(M98="不推荐",J98/COUNTA(配置表!$G$3:$G$11),0)</f>
        <v>0</v>
      </c>
      <c r="Q98" s="213" t="s">
        <v>23</v>
      </c>
      <c r="R98" s="213" t="s">
        <v>327</v>
      </c>
      <c r="S98" s="213" t="s">
        <v>23</v>
      </c>
      <c r="T98" s="213" t="s">
        <v>327</v>
      </c>
      <c r="U98" s="213" t="s">
        <v>23</v>
      </c>
      <c r="V98" s="213" t="s">
        <v>327</v>
      </c>
      <c r="W98" s="229" t="s">
        <v>23</v>
      </c>
      <c r="X98" s="213" t="s">
        <v>327</v>
      </c>
      <c r="Y98" s="213" t="s">
        <v>23</v>
      </c>
      <c r="Z98" s="213" t="s">
        <v>327</v>
      </c>
      <c r="AA98" s="229" t="s">
        <v>23</v>
      </c>
      <c r="AB98" s="213" t="s">
        <v>327</v>
      </c>
      <c r="AC98" s="229" t="s">
        <v>23</v>
      </c>
      <c r="AD98" s="214" t="s">
        <v>327</v>
      </c>
      <c r="AE98" s="213" t="s">
        <v>20</v>
      </c>
      <c r="AF98" s="213" t="s">
        <v>21</v>
      </c>
      <c r="AG98" s="213" t="s">
        <v>23</v>
      </c>
      <c r="AH98" s="213" t="s">
        <v>327</v>
      </c>
    </row>
    <row r="99" spans="1:34" ht="27" customHeight="true">
      <c r="A99" s="79" t="s">
        <v>207</v>
      </c>
      <c r="B99" s="278" t="s">
        <v>207</v>
      </c>
      <c r="C99" s="109" t="s">
        <v>412</v>
      </c>
      <c r="D99" s="59" t="s">
        <v>210</v>
      </c>
      <c r="E99" s="87" t="s">
        <v>19</v>
      </c>
      <c r="F99" s="21" t="s"/>
      <c r="G99" s="210">
        <f>=COUNTIF(M99:M129,"=推荐")*9/(COUNTIF(M99:M129,"=推荐")*9+SUM(O99:O129))</f>
        <v>0.813829787234043</v>
      </c>
      <c r="H99" s="279">
        <f>=COUNTIF(M99:M104,"=推荐")*9/(COUNTIF(M99:M104,"=推荐")*9+SUM(O99:O104))</f>
        <v>0.782608695652174</v>
      </c>
      <c r="I99" s="230">
        <f>=COUNTIF(M99:M101,"=推荐")*9/(COUNTIF(M99:M101,"=推荐")*9+SUM(O99:O101))</f>
        <v>0.642857142857143</v>
      </c>
      <c r="J99" s="23">
        <f>=COUNTIF(Q99:AH99,"=当前方案")+COUNTIF(Q99:AH99,"=存量维持")+COUNTIF(Q99:AH99,"=新技术试点")+COUNTIF(Q99:AH99,"=逐步淘汰")</f>
        <v>5</v>
      </c>
      <c r="K99" s="23">
        <f>=COUNTIF(Q99:AH99,"=未涉及")</f>
        <v>4</v>
      </c>
      <c r="L99" s="23" t="e">
        <f>=COUNTIF((Q99,S99,U99,W99,Y99,AA99,AC99,AE99,AG99),"")</f>
        <v>#VALUE!</v>
      </c>
      <c r="M99" s="22" t="s">
        <f>=IF(OR(E99="首选推荐"),"推荐",IF(OR(E99="新技术试点"),"中性","不推荐"))</f>
        <v>326</v>
      </c>
      <c r="N99" s="22">
        <f>=IF(M99="推荐",(J99+K99)/COUNTA(配置表!$G$3:$G$11),IF(M99="不推荐",1-P99,0))</f>
        <v>1</v>
      </c>
      <c r="O99" s="23">
        <f>=IF(M99="不推荐",J99,0)</f>
        <v>0</v>
      </c>
      <c r="P99" s="22">
        <f>=IF(M99="不推荐",J99/COUNTA(配置表!$G$3:$G$11),0)</f>
        <v>0</v>
      </c>
      <c r="Q99" s="213" t="s">
        <v>23</v>
      </c>
      <c r="R99" s="213" t="s">
        <v>327</v>
      </c>
      <c r="S99" s="213" t="s">
        <v>20</v>
      </c>
      <c r="T99" s="213" t="s">
        <v>21</v>
      </c>
      <c r="U99" s="215" t="s">
        <v>20</v>
      </c>
      <c r="V99" s="213" t="s">
        <v>21</v>
      </c>
      <c r="W99" s="229" t="s">
        <v>20</v>
      </c>
      <c r="X99" s="214" t="s">
        <v>21</v>
      </c>
      <c r="Y99" s="213" t="s">
        <v>20</v>
      </c>
      <c r="Z99" s="213" t="s">
        <v>21</v>
      </c>
      <c r="AA99" s="229" t="s">
        <v>23</v>
      </c>
      <c r="AB99" s="213" t="s">
        <v>327</v>
      </c>
      <c r="AC99" s="215" t="s">
        <v>29</v>
      </c>
      <c r="AD99" s="213" t="s">
        <v>329</v>
      </c>
      <c r="AE99" s="229" t="s">
        <v>23</v>
      </c>
      <c r="AF99" s="213" t="s">
        <v>327</v>
      </c>
      <c r="AG99" s="213" t="s">
        <v>23</v>
      </c>
      <c r="AH99" s="213" t="s">
        <v>327</v>
      </c>
    </row>
    <row r="100" spans="1:34" ht="27" customHeight="true">
      <c r="A100" s="4" t="s"/>
      <c r="B100" s="4" t="s"/>
      <c r="C100" s="38" t="s"/>
      <c r="D100" s="25" t="s">
        <v>413</v>
      </c>
      <c r="E100" s="110" t="s">
        <v>25</v>
      </c>
      <c r="F100" s="29" t="s">
        <v>414</v>
      </c>
      <c r="G100" s="4" t="s"/>
      <c r="H100" s="4" t="s"/>
      <c r="I100" s="251" t="s"/>
      <c r="J100" s="23">
        <f>=COUNTIF(Q100:AH100,"=当前方案")+COUNTIF(Q100:AH100,"=存量维持")+COUNTIF(Q100:AH100,"=新技术试点")+COUNTIF(Q100:AH100,"=逐步淘汰")</f>
        <v>4</v>
      </c>
      <c r="K100" s="23">
        <f>=COUNTIF(Q100:AH100,"=未涉及")</f>
        <v>5</v>
      </c>
      <c r="L100" s="23" t="e">
        <f>=COUNTIF((Q100,S100,U100,W100,Y100,AA100,AC100,AE100,AG100),"")</f>
        <v>#VALUE!</v>
      </c>
      <c r="M100" s="22" t="s">
        <f>=IF(OR(E100="首选推荐"),"推荐",IF(OR(E100="新技术试点"),"中性","不推荐"))</f>
        <v>331</v>
      </c>
      <c r="N100" s="22">
        <f>=IF(M100="推荐",(J100+K100)/COUNTA(配置表!$G$3:$G$11),IF(M100="不推荐",1-P100,0))</f>
        <v>0.555555555555556</v>
      </c>
      <c r="O100" s="23">
        <f>=IF(M100="不推荐",J100,0)</f>
        <v>4</v>
      </c>
      <c r="P100" s="22">
        <f>=IF(M100="不推荐",J100/COUNTA(配置表!$G$3:$G$11),0)</f>
        <v>0.444444444444445</v>
      </c>
      <c r="Q100" s="213" t="s">
        <v>20</v>
      </c>
      <c r="R100" s="213" t="s">
        <v>21</v>
      </c>
      <c r="S100" s="213" t="s">
        <v>25</v>
      </c>
      <c r="T100" s="213" t="s">
        <v>21</v>
      </c>
      <c r="U100" s="215" t="s">
        <v>25</v>
      </c>
      <c r="V100" s="213" t="s">
        <v>344</v>
      </c>
      <c r="W100" s="213" t="s">
        <v>23</v>
      </c>
      <c r="X100" s="213" t="s">
        <v>327</v>
      </c>
      <c r="Y100" s="213" t="s">
        <v>23</v>
      </c>
      <c r="Z100" s="213" t="s">
        <v>327</v>
      </c>
      <c r="AA100" s="229" t="s">
        <v>23</v>
      </c>
      <c r="AB100" s="213" t="s">
        <v>329</v>
      </c>
      <c r="AC100" s="215" t="s">
        <v>25</v>
      </c>
      <c r="AD100" s="213" t="s">
        <v>21</v>
      </c>
      <c r="AE100" s="229" t="s">
        <v>23</v>
      </c>
      <c r="AF100" s="213" t="s">
        <v>327</v>
      </c>
      <c r="AG100" s="213" t="s">
        <v>23</v>
      </c>
      <c r="AH100" s="213" t="s">
        <v>327</v>
      </c>
    </row>
    <row r="101" spans="1:34" ht="49" customHeight="true">
      <c r="A101" s="4" t="s"/>
      <c r="B101" s="4" t="s"/>
      <c r="C101" s="39" t="s"/>
      <c r="D101" s="25" t="s">
        <v>213</v>
      </c>
      <c r="E101" s="20" t="s">
        <v>25</v>
      </c>
      <c r="F101" s="29" t="s">
        <v>415</v>
      </c>
      <c r="G101" s="4" t="s"/>
      <c r="H101" s="4" t="s"/>
      <c r="I101" s="233" t="s"/>
      <c r="J101" s="23">
        <f>=COUNTIF(Q101:AH101,"=当前方案")+COUNTIF(Q101:AH101,"=存量维持")+COUNTIF(Q101:AH101,"=新技术试点")+COUNTIF(Q101:AH101,"=逐步淘汰")</f>
        <v>1</v>
      </c>
      <c r="K101" s="23">
        <f>=COUNTIF(Q101:AH101,"=未涉及")</f>
        <v>8</v>
      </c>
      <c r="L101" s="23" t="e">
        <f>=COUNTIF((Q101,S101,U101,W101,Y101,AA101,AC101,AE101,AG101),"")</f>
        <v>#VALUE!</v>
      </c>
      <c r="M101" s="22" t="s">
        <f>=IF(OR(E101="首选推荐"),"推荐",IF(OR(E101="新技术试点"),"中性","不推荐"))</f>
        <v>331</v>
      </c>
      <c r="N101" s="22">
        <f>=IF(M101="推荐",(J101+K101)/COUNTA(配置表!$G$3:$G$11),IF(M101="不推荐",1-P101,0))</f>
        <v>0.888888888888889</v>
      </c>
      <c r="O101" s="23">
        <f>=IF(M101="不推荐",J101,0)</f>
        <v>1</v>
      </c>
      <c r="P101" s="22">
        <f>=IF(M101="不推荐",J101/COUNTA(配置表!$G$3:$G$11),0)</f>
        <v>0.111111111111111</v>
      </c>
      <c r="Q101" s="213" t="s">
        <v>25</v>
      </c>
      <c r="R101" s="213" t="s">
        <v>21</v>
      </c>
      <c r="S101" s="213" t="s">
        <v>23</v>
      </c>
      <c r="T101" s="213" t="s">
        <v>327</v>
      </c>
      <c r="U101" s="215" t="s">
        <v>23</v>
      </c>
      <c r="V101" s="213" t="s">
        <v>327</v>
      </c>
      <c r="W101" s="213" t="s">
        <v>23</v>
      </c>
      <c r="X101" s="213" t="s">
        <v>327</v>
      </c>
      <c r="Y101" s="213" t="s">
        <v>23</v>
      </c>
      <c r="Z101" s="213" t="s">
        <v>327</v>
      </c>
      <c r="AA101" s="229" t="s">
        <v>23</v>
      </c>
      <c r="AB101" s="213" t="s">
        <v>327</v>
      </c>
      <c r="AC101" s="229" t="s">
        <v>23</v>
      </c>
      <c r="AD101" s="214" t="s">
        <v>21</v>
      </c>
      <c r="AE101" s="229" t="s">
        <v>23</v>
      </c>
      <c r="AF101" s="213" t="s">
        <v>327</v>
      </c>
      <c r="AG101" s="213" t="s">
        <v>23</v>
      </c>
      <c r="AH101" s="213" t="s">
        <v>327</v>
      </c>
    </row>
    <row r="102" spans="1:34" ht="27" customHeight="true">
      <c r="A102" s="4" t="s"/>
      <c r="B102" s="4" t="s"/>
      <c r="C102" s="36" t="s">
        <v>215</v>
      </c>
      <c r="D102" s="106" t="s">
        <v>209</v>
      </c>
      <c r="E102" s="280" t="s">
        <v>19</v>
      </c>
      <c r="F102" s="21" t="s"/>
      <c r="G102" s="4" t="s"/>
      <c r="H102" s="4" t="s"/>
      <c r="I102" s="230">
        <f>=COUNTIF(M102:M104,"=推荐")*9/(COUNTIF(M102:M104,"=推荐")*9+SUM(O102:O104))</f>
        <v>1</v>
      </c>
      <c r="J102" s="23">
        <f>=COUNTIF(Q102:AH102,"=当前方案")+COUNTIF(Q102:AH102,"=存量维持")+COUNTIF(Q102:AH102,"=新技术试点")+COUNTIF(Q102:AH102,"=逐步淘汰")</f>
        <v>5</v>
      </c>
      <c r="K102" s="23">
        <f>=COUNTIF(Q102:AH102,"=未涉及")</f>
        <v>4</v>
      </c>
      <c r="L102" s="23" t="e">
        <f>=COUNTIF((Q102,S102,U102,W102,Y102,AA102,AC102,AE102,AG102),"")</f>
        <v>#VALUE!</v>
      </c>
      <c r="M102" s="22" t="s">
        <f>=IF(OR(E102="首选推荐"),"推荐",IF(OR(E102="新技术试点"),"中性","不推荐"))</f>
        <v>326</v>
      </c>
      <c r="N102" s="22">
        <f>=IF(M102="推荐",(J102+K102)/COUNTA(配置表!$G$3:$G$11),IF(M102="不推荐",1-P102,0))</f>
        <v>1</v>
      </c>
      <c r="O102" s="23">
        <f>=IF(M102="不推荐",J102,0)</f>
        <v>0</v>
      </c>
      <c r="P102" s="22">
        <f>=IF(M102="不推荐",J102/COUNTA(配置表!$G$3:$G$11),0)</f>
        <v>0</v>
      </c>
      <c r="Q102" s="214" t="s">
        <v>20</v>
      </c>
      <c r="R102" s="213" t="s">
        <v>21</v>
      </c>
      <c r="S102" s="214" t="s">
        <v>20</v>
      </c>
      <c r="T102" s="213" t="s">
        <v>21</v>
      </c>
      <c r="U102" s="214" t="s">
        <v>29</v>
      </c>
      <c r="V102" s="215" t="s">
        <v>329</v>
      </c>
      <c r="W102" s="214" t="s">
        <v>20</v>
      </c>
      <c r="X102" s="213" t="s">
        <v>21</v>
      </c>
      <c r="Y102" s="213" t="s">
        <v>23</v>
      </c>
      <c r="Z102" s="213" t="s">
        <v>329</v>
      </c>
      <c r="AA102" s="229" t="s">
        <v>23</v>
      </c>
      <c r="AB102" s="213" t="s">
        <v>327</v>
      </c>
      <c r="AC102" s="214" t="s">
        <v>29</v>
      </c>
      <c r="AD102" s="215" t="s">
        <v>329</v>
      </c>
      <c r="AE102" s="214" t="s">
        <v>23</v>
      </c>
      <c r="AF102" s="213" t="s">
        <v>327</v>
      </c>
      <c r="AG102" s="213" t="s">
        <v>23</v>
      </c>
      <c r="AH102" s="213" t="s">
        <v>327</v>
      </c>
    </row>
    <row r="103" spans="1:34" ht="27" customHeight="true">
      <c r="A103" s="4" t="s"/>
      <c r="B103" s="4" t="s"/>
      <c r="C103" s="38" t="s"/>
      <c r="D103" s="59" t="s">
        <v>216</v>
      </c>
      <c r="E103" s="87" t="s">
        <v>69</v>
      </c>
      <c r="F103" s="21" t="s"/>
      <c r="G103" s="4" t="s"/>
      <c r="H103" s="4" t="s"/>
      <c r="I103" s="38" t="s"/>
      <c r="J103" s="23">
        <f>=COUNTIF(Q103:AH103,"=当前方案")+COUNTIF(Q103:AH103,"=存量维持")+COUNTIF(Q103:AH103,"=新技术试点")+COUNTIF(Q103:AH103,"=逐步淘汰")</f>
        <v>0</v>
      </c>
      <c r="K103" s="23">
        <f>=COUNTIF(Q103:AH103,"=未涉及")</f>
        <v>6</v>
      </c>
      <c r="L103" s="23" t="e">
        <f>=COUNTIF((Q103,S103,U103,W103,Y103,AA103,AC103,AE103,AG103),"")</f>
        <v>#VALUE!</v>
      </c>
      <c r="M103" s="22" t="s">
        <f>=IF(OR(E103="首选推荐"),"推荐",IF(OR(E103="新技术试点"),"中性","不推荐"))</f>
        <v>331</v>
      </c>
      <c r="N103" s="22">
        <f>=IF(M103="推荐",(J103+K103)/COUNTA(配置表!$G$3:$G$11),IF(M103="不推荐",1-P103,0))</f>
        <v>1</v>
      </c>
      <c r="O103" s="23">
        <f>=IF(M103="不推荐",J103,0)</f>
        <v>0</v>
      </c>
      <c r="P103" s="22">
        <f>=IF(M103="不推荐",J103/COUNTA(配置表!$G$3:$G$11),0)</f>
        <v>0</v>
      </c>
      <c r="Q103" s="213" t="s">
        <v>23</v>
      </c>
      <c r="R103" s="213" t="s">
        <v>327</v>
      </c>
      <c r="S103" s="213" t="s">
        <v>23</v>
      </c>
      <c r="T103" s="213" t="s">
        <v>327</v>
      </c>
      <c r="U103" s="213" t="s">
        <v>343</v>
      </c>
      <c r="V103" s="215" t="s">
        <v>344</v>
      </c>
      <c r="W103" s="229" t="s">
        <v>23</v>
      </c>
      <c r="X103" s="213" t="s">
        <v>327</v>
      </c>
      <c r="Y103" s="213" t="s">
        <v>343</v>
      </c>
      <c r="Z103" s="213" t="s">
        <v>344</v>
      </c>
      <c r="AA103" s="229" t="s">
        <v>23</v>
      </c>
      <c r="AB103" s="213" t="s">
        <v>327</v>
      </c>
      <c r="AC103" s="213" t="s">
        <v>343</v>
      </c>
      <c r="AD103" s="213" t="s">
        <v>327</v>
      </c>
      <c r="AE103" s="229" t="s">
        <v>23</v>
      </c>
      <c r="AF103" s="213" t="s">
        <v>327</v>
      </c>
      <c r="AG103" s="213" t="s">
        <v>23</v>
      </c>
      <c r="AH103" s="213" t="s">
        <v>327</v>
      </c>
    </row>
    <row r="104" spans="1:34" ht="27" customHeight="true">
      <c r="A104" s="4" t="s"/>
      <c r="B104" s="4" t="s"/>
      <c r="C104" s="39" t="s"/>
      <c r="D104" s="59" t="s">
        <v>217</v>
      </c>
      <c r="E104" s="87" t="s">
        <v>69</v>
      </c>
      <c r="F104" s="21" t="s"/>
      <c r="G104" s="4" t="s"/>
      <c r="H104" s="4" t="s"/>
      <c r="I104" s="39" t="s"/>
      <c r="J104" s="23">
        <f>=COUNTIF(Q104:AH104,"=当前方案")+COUNTIF(Q104:AH104,"=存量维持")+COUNTIF(Q104:AH104,"=新技术试点")+COUNTIF(Q104:AH104,"=逐步淘汰")</f>
        <v>0</v>
      </c>
      <c r="K104" s="23">
        <f>=COUNTIF(Q104:AH104,"=未涉及")</f>
        <v>9</v>
      </c>
      <c r="L104" s="23" t="e">
        <f>=COUNTIF((Q104,S104,U104,W104,Y104,AA104,AC104,AE104,AG104),"")</f>
        <v>#VALUE!</v>
      </c>
      <c r="M104" s="22" t="s">
        <f>=IF(OR(E104="首选推荐"),"推荐",IF(OR(E104="新技术试点"),"中性","不推荐"))</f>
        <v>331</v>
      </c>
      <c r="N104" s="22">
        <f>=IF(M104="推荐",(J104+K104)/COUNTA(配置表!$G$3:$G$11),IF(M104="不推荐",1-P104,0))</f>
        <v>1</v>
      </c>
      <c r="O104" s="23">
        <f>=IF(M104="不推荐",J104,0)</f>
        <v>0</v>
      </c>
      <c r="P104" s="22">
        <f>=IF(M104="不推荐",J104/COUNTA(配置表!$G$3:$G$11),0)</f>
        <v>0</v>
      </c>
      <c r="Q104" s="213" t="s">
        <v>23</v>
      </c>
      <c r="R104" s="213" t="s">
        <v>327</v>
      </c>
      <c r="S104" s="213" t="s">
        <v>23</v>
      </c>
      <c r="T104" s="213" t="s">
        <v>327</v>
      </c>
      <c r="U104" s="213" t="s">
        <v>23</v>
      </c>
      <c r="V104" s="213" t="s">
        <v>327</v>
      </c>
      <c r="W104" s="229" t="s">
        <v>23</v>
      </c>
      <c r="X104" s="213" t="s">
        <v>327</v>
      </c>
      <c r="Y104" s="213" t="s">
        <v>23</v>
      </c>
      <c r="Z104" s="213" t="s">
        <v>327</v>
      </c>
      <c r="AA104" s="229" t="s">
        <v>23</v>
      </c>
      <c r="AB104" s="213" t="s">
        <v>327</v>
      </c>
      <c r="AC104" s="213" t="s">
        <v>23</v>
      </c>
      <c r="AD104" s="213" t="s">
        <v>327</v>
      </c>
      <c r="AE104" s="229" t="s">
        <v>23</v>
      </c>
      <c r="AF104" s="213" t="s">
        <v>327</v>
      </c>
      <c r="AG104" s="213" t="s">
        <v>23</v>
      </c>
      <c r="AH104" s="213" t="s">
        <v>327</v>
      </c>
    </row>
    <row r="105" spans="1:34" ht="27" customHeight="true">
      <c r="A105" s="4" t="s"/>
      <c r="B105" s="111" t="s">
        <v>310</v>
      </c>
      <c r="C105" s="31" t="s">
        <v>218</v>
      </c>
      <c r="D105" s="59" t="s">
        <v>219</v>
      </c>
      <c r="E105" s="94" t="s">
        <v>19</v>
      </c>
      <c r="F105" s="29" t="s"/>
      <c r="G105" s="4" t="s"/>
      <c r="H105" s="258">
        <f>=COUNTIF(M105:M109,"=推荐")*9/(COUNTIF(M105:M109,"=推荐")*9+SUM(O105:O109))</f>
        <v>0.857142857142857</v>
      </c>
      <c r="I105" s="230">
        <f>=COUNTIF(M105:M107,"=推荐")*9/(COUNTIF(M105:M107,"=推荐")*9+SUM(O105:O107))</f>
        <v>0.75</v>
      </c>
      <c r="J105" s="23">
        <f>=COUNTIF(Q105:AH105,"=当前方案")+COUNTIF(Q105:AH105,"=存量维持")+COUNTIF(Q105:AH105,"=新技术试点")+COUNTIF(Q105:AH105,"=逐步淘汰")</f>
        <v>5</v>
      </c>
      <c r="K105" s="23">
        <f>=COUNTIF(Q105:AH105,"=未涉及")</f>
        <v>4</v>
      </c>
      <c r="L105" s="23" t="e">
        <f>=COUNTIF((Q105,S105,U105,W105,Y105,AA105,AC105,AE105,AG105),"")</f>
        <v>#VALUE!</v>
      </c>
      <c r="M105" s="22" t="s">
        <f>=IF(OR(E105="首选推荐"),"推荐",IF(OR(E105="新技术试点"),"中性","不推荐"))</f>
        <v>326</v>
      </c>
      <c r="N105" s="22">
        <f>=IF(M105="推荐",(J105+K105)/COUNTA(配置表!$G$3:$G$11),IF(M105="不推荐",1-P105,0))</f>
        <v>1</v>
      </c>
      <c r="O105" s="23">
        <f>=IF(M105="不推荐",J105,0)</f>
        <v>0</v>
      </c>
      <c r="P105" s="22">
        <f>=IF(M105="不推荐",J105/COUNTA(配置表!$G$3:$G$11),0)</f>
        <v>0</v>
      </c>
      <c r="Q105" s="213" t="s">
        <v>20</v>
      </c>
      <c r="R105" s="213" t="s">
        <v>21</v>
      </c>
      <c r="S105" s="213" t="s">
        <v>20</v>
      </c>
      <c r="T105" s="213" t="s">
        <v>21</v>
      </c>
      <c r="U105" s="215" t="s">
        <v>20</v>
      </c>
      <c r="V105" s="215" t="s">
        <v>21</v>
      </c>
      <c r="W105" s="213" t="s">
        <v>23</v>
      </c>
      <c r="X105" s="213" t="s">
        <v>327</v>
      </c>
      <c r="Y105" s="213" t="s">
        <v>23</v>
      </c>
      <c r="Z105" s="213" t="s">
        <v>329</v>
      </c>
      <c r="AA105" s="229" t="s">
        <v>23</v>
      </c>
      <c r="AB105" s="213" t="s">
        <v>329</v>
      </c>
      <c r="AC105" s="215" t="s">
        <v>29</v>
      </c>
      <c r="AD105" s="215" t="s">
        <v>329</v>
      </c>
      <c r="AE105" s="229" t="s">
        <v>23</v>
      </c>
      <c r="AF105" s="213" t="s">
        <v>327</v>
      </c>
      <c r="AG105" s="213" t="s">
        <v>20</v>
      </c>
      <c r="AH105" s="213" t="s">
        <v>21</v>
      </c>
    </row>
    <row r="106" spans="1:34" ht="27" customHeight="true">
      <c r="A106" s="4" t="s"/>
      <c r="B106" s="38" t="s"/>
      <c r="C106" s="4" t="s"/>
      <c r="D106" s="59" t="s">
        <v>223</v>
      </c>
      <c r="E106" s="114" t="s">
        <v>25</v>
      </c>
      <c r="F106" s="21" t="s"/>
      <c r="G106" s="4" t="s"/>
      <c r="H106" s="38" t="s"/>
      <c r="I106" s="251" t="s"/>
      <c r="J106" s="23">
        <f>=COUNTIF(Q106:AH106,"=当前方案")+COUNTIF(Q106:AH106,"=存量维持")+COUNTIF(Q106:AH106,"=新技术试点")+COUNTIF(Q106:AH106,"=逐步淘汰")</f>
        <v>1</v>
      </c>
      <c r="K106" s="23">
        <f>=COUNTIF(Q106:AH106,"=未涉及")</f>
        <v>6</v>
      </c>
      <c r="L106" s="23" t="e">
        <f>=COUNTIF((Q106,S106,U106,W106,Y106,AA106,AC106,AE106,AG106),"")</f>
        <v>#VALUE!</v>
      </c>
      <c r="M106" s="22" t="s">
        <f>=IF(OR(E106="首选推荐"),"推荐",IF(OR(E106="新技术试点"),"中性","不推荐"))</f>
        <v>331</v>
      </c>
      <c r="N106" s="22">
        <f>=IF(M106="推荐",(J106+K106)/COUNTA(配置表!$G$3:$G$11),IF(M106="不推荐",1-P106,0))</f>
        <v>0.888888888888889</v>
      </c>
      <c r="O106" s="23">
        <f>=IF(M106="不推荐",J106,0)</f>
        <v>1</v>
      </c>
      <c r="P106" s="22">
        <f>=IF(M106="不推荐",J106/COUNTA(配置表!$G$3:$G$11),0)</f>
        <v>0.111111111111111</v>
      </c>
      <c r="Q106" s="213" t="s">
        <v>23</v>
      </c>
      <c r="R106" s="213" t="s">
        <v>327</v>
      </c>
      <c r="S106" s="213" t="s">
        <v>343</v>
      </c>
      <c r="T106" s="213" t="s">
        <v>330</v>
      </c>
      <c r="U106" s="213" t="s">
        <v>23</v>
      </c>
      <c r="V106" s="213" t="s">
        <v>327</v>
      </c>
      <c r="W106" s="213" t="s">
        <v>23</v>
      </c>
      <c r="X106" s="213" t="s">
        <v>327</v>
      </c>
      <c r="Y106" s="213" t="s">
        <v>343</v>
      </c>
      <c r="Z106" s="213" t="s">
        <v>344</v>
      </c>
      <c r="AA106" s="229" t="s">
        <v>23</v>
      </c>
      <c r="AB106" s="213" t="s">
        <v>327</v>
      </c>
      <c r="AC106" s="213" t="s">
        <v>25</v>
      </c>
      <c r="AD106" s="213" t="s">
        <v>21</v>
      </c>
      <c r="AE106" s="229" t="s">
        <v>23</v>
      </c>
      <c r="AF106" s="213" t="s">
        <v>327</v>
      </c>
      <c r="AG106" s="213" t="s">
        <v>23</v>
      </c>
      <c r="AH106" s="213" t="s">
        <v>327</v>
      </c>
    </row>
    <row r="107" spans="1:34" ht="27" customHeight="true">
      <c r="A107" s="4" t="s"/>
      <c r="B107" s="38" t="s"/>
      <c r="C107" s="4" t="s"/>
      <c r="D107" s="59" t="s">
        <v>224</v>
      </c>
      <c r="E107" s="114" t="s">
        <v>25</v>
      </c>
      <c r="F107" s="21" t="s"/>
      <c r="G107" s="4" t="s"/>
      <c r="H107" s="38" t="s"/>
      <c r="I107" s="233" t="s"/>
      <c r="J107" s="23">
        <f>=COUNTIF(Q107:AH107,"=当前方案")+COUNTIF(Q107:AH107,"=存量维持")+COUNTIF(Q107:AH107,"=新技术试点")+COUNTIF(Q107:AH107,"=逐步淘汰")</f>
        <v>2</v>
      </c>
      <c r="K107" s="23">
        <f>=COUNTIF(Q107:AH107,"=未涉及")</f>
        <v>4</v>
      </c>
      <c r="L107" s="23" t="e">
        <f>=COUNTIF((Q107,S107,U107,W107,Y107,AA107,AC107,AE107,AG107),"")</f>
        <v>#VALUE!</v>
      </c>
      <c r="M107" s="22" t="s">
        <f>=IF(OR(E107="首选推荐"),"推荐",IF(OR(E107="新技术试点"),"中性","不推荐"))</f>
        <v>331</v>
      </c>
      <c r="N107" s="22">
        <f>=IF(M107="推荐",(J107+K107)/COUNTA(配置表!$G$3:$G$11),IF(M107="不推荐",1-P107,0))</f>
        <v>0.777777777777778</v>
      </c>
      <c r="O107" s="23">
        <f>=IF(M107="不推荐",J107,0)</f>
        <v>2</v>
      </c>
      <c r="P107" s="22">
        <f>=IF(M107="不推荐",J107/COUNTA(配置表!$G$3:$G$11),0)</f>
        <v>0.222222222222222</v>
      </c>
      <c r="Q107" s="215" t="s">
        <v>343</v>
      </c>
      <c r="R107" s="215" t="s">
        <v>344</v>
      </c>
      <c r="S107" s="213" t="s">
        <v>20</v>
      </c>
      <c r="T107" s="213" t="s">
        <v>330</v>
      </c>
      <c r="U107" s="213" t="s">
        <v>343</v>
      </c>
      <c r="V107" s="213" t="s">
        <v>344</v>
      </c>
      <c r="W107" s="229" t="s">
        <v>23</v>
      </c>
      <c r="X107" s="213" t="s">
        <v>327</v>
      </c>
      <c r="Y107" s="213" t="s">
        <v>343</v>
      </c>
      <c r="Z107" s="213" t="s">
        <v>344</v>
      </c>
      <c r="AA107" s="229" t="s">
        <v>23</v>
      </c>
      <c r="AB107" s="213" t="s">
        <v>327</v>
      </c>
      <c r="AC107" s="213" t="s">
        <v>25</v>
      </c>
      <c r="AD107" s="213" t="s">
        <v>21</v>
      </c>
      <c r="AE107" s="229" t="s">
        <v>23</v>
      </c>
      <c r="AF107" s="213" t="s">
        <v>327</v>
      </c>
      <c r="AG107" s="213" t="s">
        <v>23</v>
      </c>
      <c r="AH107" s="213" t="s">
        <v>327</v>
      </c>
    </row>
    <row r="108" spans="1:34" ht="27" customHeight="true">
      <c r="A108" s="4" t="s"/>
      <c r="B108" s="38" t="s"/>
      <c r="C108" s="36" t="s">
        <v>225</v>
      </c>
      <c r="D108" s="25" t="s">
        <v>226</v>
      </c>
      <c r="E108" s="114" t="s">
        <v>19</v>
      </c>
      <c r="F108" s="29" t="s">
        <v>414</v>
      </c>
      <c r="G108" s="4" t="s"/>
      <c r="H108" s="38" t="s"/>
      <c r="I108" s="228">
        <f>=COUNTIF(M108:M109,"=推荐")*9/(COUNTIF(M108:M109,"=推荐")*9+SUM(O108:O109))</f>
        <v>1</v>
      </c>
      <c r="J108" s="23">
        <f>=COUNTIF(Q108:AH108,"=当前方案")+COUNTIF(Q108:AH108,"=存量维持")+COUNTIF(Q108:AH108,"=新技术试点")+COUNTIF(Q108:AH108,"=逐步淘汰")</f>
        <v>4</v>
      </c>
      <c r="K108" s="23">
        <f>=COUNTIF(Q108:AH108,"=未涉及")</f>
        <v>5</v>
      </c>
      <c r="L108" s="23" t="e">
        <f>=COUNTIF((Q108,S108,U108,W108,Y108,AA108,AC108,AE108,AG108),"")</f>
        <v>#VALUE!</v>
      </c>
      <c r="M108" s="22" t="s">
        <f>=IF(OR(E108="首选推荐"),"推荐",IF(OR(E108="新技术试点"),"中性","不推荐"))</f>
        <v>326</v>
      </c>
      <c r="N108" s="22">
        <f>=IF(M108="推荐",(J108+K108)/COUNTA(配置表!$G$3:$G$11),IF(M108="不推荐",1-P108,0))</f>
        <v>1</v>
      </c>
      <c r="O108" s="23">
        <f>=IF(M108="不推荐",J108,0)</f>
        <v>0</v>
      </c>
      <c r="P108" s="22">
        <f>=IF(M108="不推荐",J108/COUNTA(配置表!$G$3:$G$11),0)</f>
        <v>0</v>
      </c>
      <c r="Q108" s="213" t="s">
        <v>20</v>
      </c>
      <c r="R108" s="213" t="s">
        <v>21</v>
      </c>
      <c r="S108" s="213" t="s">
        <v>20</v>
      </c>
      <c r="T108" s="213" t="s">
        <v>21</v>
      </c>
      <c r="U108" s="213" t="s">
        <v>20</v>
      </c>
      <c r="V108" s="215" t="s">
        <v>21</v>
      </c>
      <c r="W108" s="229" t="s">
        <v>23</v>
      </c>
      <c r="X108" s="213" t="s">
        <v>327</v>
      </c>
      <c r="Y108" s="213" t="s">
        <v>23</v>
      </c>
      <c r="Z108" s="213" t="s">
        <v>329</v>
      </c>
      <c r="AA108" s="229" t="s">
        <v>23</v>
      </c>
      <c r="AB108" s="213" t="s">
        <v>327</v>
      </c>
      <c r="AC108" s="213" t="s">
        <v>20</v>
      </c>
      <c r="AD108" s="215" t="s">
        <v>21</v>
      </c>
      <c r="AE108" s="229" t="s">
        <v>23</v>
      </c>
      <c r="AF108" s="213" t="s">
        <v>327</v>
      </c>
      <c r="AG108" s="213" t="s">
        <v>23</v>
      </c>
      <c r="AH108" s="213" t="s">
        <v>329</v>
      </c>
    </row>
    <row r="109" spans="1:34" ht="27" customHeight="true">
      <c r="A109" s="4" t="s"/>
      <c r="B109" s="39" t="s"/>
      <c r="C109" s="39" t="s"/>
      <c r="D109" s="25" t="s">
        <v>227</v>
      </c>
      <c r="E109" s="114" t="s">
        <v>29</v>
      </c>
      <c r="F109" s="29" t="s">
        <v>416</v>
      </c>
      <c r="G109" s="4" t="s"/>
      <c r="H109" s="39" t="s"/>
      <c r="I109" s="39" t="s"/>
      <c r="J109" s="23">
        <f>=COUNTIF(Q109:AH109,"=当前方案")+COUNTIF(Q109:AH109,"=存量维持")+COUNTIF(Q109:AH109,"=新技术试点")+COUNTIF(Q109:AH109,"=逐步淘汰")</f>
        <v>1</v>
      </c>
      <c r="K109" s="23">
        <f>=COUNTIF(Q109:AH109,"=未涉及")</f>
        <v>8</v>
      </c>
      <c r="L109" s="23" t="e">
        <f>=COUNTIF((Q109,S109,U109,W109,Y109,AA109,AC109,AE109,AG109),"")</f>
        <v>#VALUE!</v>
      </c>
      <c r="M109" s="22" t="s">
        <f>=IF(OR(E109="首选推荐"),"推荐",IF(OR(E109="新技术试点"),"中性","不推荐"))</f>
        <v>328</v>
      </c>
      <c r="N109" s="22">
        <f>=IF(M109="推荐",(J109+K109)/COUNTA(配置表!$G$3:$G$11),IF(M109="不推荐",1-P109,0))</f>
        <v>0</v>
      </c>
      <c r="O109" s="23">
        <f>=IF(M109="不推荐",J109,0)</f>
        <v>0</v>
      </c>
      <c r="P109" s="22">
        <f>=IF(M109="不推荐",J109/COUNTA(配置表!$G$3:$G$11),0)</f>
        <v>0</v>
      </c>
      <c r="Q109" s="229" t="s">
        <v>20</v>
      </c>
      <c r="R109" s="214" t="s">
        <v>21</v>
      </c>
      <c r="S109" s="213" t="s">
        <v>23</v>
      </c>
      <c r="T109" s="213" t="s">
        <v>327</v>
      </c>
      <c r="U109" s="213" t="s">
        <v>23</v>
      </c>
      <c r="V109" s="213" t="s">
        <v>327</v>
      </c>
      <c r="W109" s="229" t="s">
        <v>23</v>
      </c>
      <c r="X109" s="213" t="s">
        <v>327</v>
      </c>
      <c r="Y109" s="213" t="s">
        <v>23</v>
      </c>
      <c r="Z109" s="213" t="s">
        <v>327</v>
      </c>
      <c r="AA109" s="229" t="s">
        <v>23</v>
      </c>
      <c r="AB109" s="213" t="s">
        <v>327</v>
      </c>
      <c r="AC109" s="213" t="s">
        <v>23</v>
      </c>
      <c r="AD109" s="213" t="s">
        <v>327</v>
      </c>
      <c r="AE109" s="229" t="s">
        <v>23</v>
      </c>
      <c r="AF109" s="213" t="s">
        <v>327</v>
      </c>
      <c r="AG109" s="213" t="s">
        <v>23</v>
      </c>
      <c r="AH109" s="213" t="s">
        <v>329</v>
      </c>
    </row>
    <row r="110" spans="1:34" ht="27" customHeight="true">
      <c r="A110" s="4" t="s"/>
      <c r="B110" s="79" t="s">
        <v>312</v>
      </c>
      <c r="C110" s="36" t="s">
        <v>229</v>
      </c>
      <c r="D110" s="59" t="s">
        <v>230</v>
      </c>
      <c r="E110" s="94" t="s">
        <v>19</v>
      </c>
      <c r="F110" s="29" t="s"/>
      <c r="G110" s="4" t="s"/>
      <c r="H110" s="210">
        <f>=COUNTIF(M110:M129,"=推荐")*9/(COUNTIF(M110:M129,"=推荐")*9+SUM(O110:O129))</f>
        <v>0.8125</v>
      </c>
      <c r="I110" s="230">
        <f>=COUNTIF(M110:M115,"=推荐")*9/(COUNTIF(M110:M115,"=推荐")*9+SUM(O110:O115))</f>
        <v>0.75</v>
      </c>
      <c r="J110" s="23">
        <f>=COUNTIF(Q110:AH110,"=当前方案")+COUNTIF(Q110:AH110,"=存量维持")+COUNTIF(Q110:AH110,"=新技术试点")+COUNTIF(Q110:AH110,"=逐步淘汰")</f>
        <v>8</v>
      </c>
      <c r="K110" s="23">
        <f>=COUNTIF(Q110:AH110,"=未涉及")</f>
        <v>1</v>
      </c>
      <c r="L110" s="23" t="e">
        <f>=COUNTIF((Q110,S110,U110,W110,Y110,AA110,AC110,AE110,AG110),"")</f>
        <v>#VALUE!</v>
      </c>
      <c r="M110" s="22" t="s">
        <f>=IF(OR(E110="首选推荐"),"推荐",IF(OR(E110="新技术试点"),"中性","不推荐"))</f>
        <v>326</v>
      </c>
      <c r="N110" s="22">
        <f>=IF(M110="推荐",(J110+K110)/COUNTA(配置表!$G$3:$G$11),IF(M110="不推荐",1-P110,0))</f>
        <v>1</v>
      </c>
      <c r="O110" s="23">
        <f>=IF(M110="不推荐",J110,0)</f>
        <v>0</v>
      </c>
      <c r="P110" s="22">
        <f>=IF(M110="不推荐",J110/COUNTA(配置表!$G$3:$G$11),0)</f>
        <v>0</v>
      </c>
      <c r="Q110" s="214" t="s">
        <v>20</v>
      </c>
      <c r="R110" s="214" t="s">
        <v>21</v>
      </c>
      <c r="S110" s="213" t="s">
        <v>20</v>
      </c>
      <c r="T110" s="213" t="s">
        <v>21</v>
      </c>
      <c r="U110" s="213" t="s">
        <v>20</v>
      </c>
      <c r="V110" s="213" t="s">
        <v>21</v>
      </c>
      <c r="W110" s="213" t="s">
        <v>20</v>
      </c>
      <c r="X110" s="213" t="s">
        <v>21</v>
      </c>
      <c r="Y110" s="213" t="s">
        <v>23</v>
      </c>
      <c r="Z110" s="213" t="s">
        <v>329</v>
      </c>
      <c r="AA110" s="213" t="s">
        <v>20</v>
      </c>
      <c r="AB110" s="213" t="s">
        <v>21</v>
      </c>
      <c r="AC110" s="213" t="s">
        <v>20</v>
      </c>
      <c r="AD110" s="213" t="s">
        <v>21</v>
      </c>
      <c r="AE110" s="213" t="s">
        <v>20</v>
      </c>
      <c r="AF110" s="213" t="s">
        <v>21</v>
      </c>
      <c r="AG110" s="213" t="s">
        <v>20</v>
      </c>
      <c r="AH110" s="213" t="s">
        <v>21</v>
      </c>
    </row>
    <row r="111" spans="1:34" ht="27" customHeight="true">
      <c r="A111" s="4" t="s"/>
      <c r="B111" s="4" t="s"/>
      <c r="C111" s="38" t="s"/>
      <c r="D111" s="59" t="s">
        <v>231</v>
      </c>
      <c r="E111" s="94" t="s">
        <v>19</v>
      </c>
      <c r="F111" s="51" t="s"/>
      <c r="G111" s="4" t="s"/>
      <c r="H111" s="4" t="s"/>
      <c r="I111" s="251" t="s"/>
      <c r="J111" s="23">
        <f>=COUNTIF(Q111:AH111,"=当前方案")+COUNTIF(Q111:AH111,"=存量维持")+COUNTIF(Q111:AH111,"=新技术试点")+COUNTIF(Q111:AH111,"=逐步淘汰")</f>
        <v>5</v>
      </c>
      <c r="K111" s="23">
        <f>=COUNTIF(Q111:AH111,"=未涉及")</f>
        <v>4</v>
      </c>
      <c r="L111" s="23" t="e">
        <f>=COUNTIF((Q111,S111,U111,W111,Y111,AA111,AC111,AE111,AG111),"")</f>
        <v>#VALUE!</v>
      </c>
      <c r="M111" s="22" t="s">
        <f>=IF(OR(E111="首选推荐"),"推荐",IF(OR(E111="新技术试点"),"中性","不推荐"))</f>
        <v>326</v>
      </c>
      <c r="N111" s="22">
        <f>=IF(M111="推荐",(J111+K111)/COUNTA(配置表!$G$3:$G$11),IF(M111="不推荐",1-P111,0))</f>
        <v>1</v>
      </c>
      <c r="O111" s="23">
        <f>=IF(M111="不推荐",J111,0)</f>
        <v>0</v>
      </c>
      <c r="P111" s="22">
        <f>=IF(M111="不推荐",J111/COUNTA(配置表!$G$3:$G$11),0)</f>
        <v>0</v>
      </c>
      <c r="Q111" s="214" t="s">
        <v>20</v>
      </c>
      <c r="R111" s="214" t="s">
        <v>21</v>
      </c>
      <c r="S111" s="213" t="s">
        <v>20</v>
      </c>
      <c r="T111" s="213" t="s">
        <v>21</v>
      </c>
      <c r="U111" s="213" t="s">
        <v>20</v>
      </c>
      <c r="V111" s="215" t="s">
        <v>21</v>
      </c>
      <c r="W111" s="213" t="s">
        <v>23</v>
      </c>
      <c r="X111" s="213" t="s">
        <v>327</v>
      </c>
      <c r="Y111" s="213" t="s">
        <v>23</v>
      </c>
      <c r="Z111" s="213" t="s">
        <v>327</v>
      </c>
      <c r="AA111" s="213" t="s">
        <v>20</v>
      </c>
      <c r="AB111" s="213" t="s">
        <v>21</v>
      </c>
      <c r="AC111" s="213" t="s">
        <v>20</v>
      </c>
      <c r="AD111" s="215" t="s">
        <v>21</v>
      </c>
      <c r="AE111" s="213" t="s">
        <v>23</v>
      </c>
      <c r="AF111" s="213" t="s">
        <v>327</v>
      </c>
      <c r="AG111" s="213" t="s">
        <v>23</v>
      </c>
      <c r="AH111" s="213" t="s">
        <v>329</v>
      </c>
    </row>
    <row r="112" spans="1:34" ht="27" customHeight="true">
      <c r="A112" s="4" t="s"/>
      <c r="B112" s="4" t="s"/>
      <c r="C112" s="38" t="s"/>
      <c r="D112" s="25" t="s">
        <v>232</v>
      </c>
      <c r="E112" s="94" t="s">
        <v>19</v>
      </c>
      <c r="F112" s="29" t="s">
        <v>233</v>
      </c>
      <c r="G112" s="4" t="s"/>
      <c r="H112" s="4" t="s"/>
      <c r="I112" s="251" t="s"/>
      <c r="J112" s="23">
        <f>=COUNTIF(Q112:AH112,"=当前方案")+COUNTIF(Q112:AH112,"=存量维持")+COUNTIF(Q112:AH112,"=新技术试点")+COUNTIF(Q112:AH112,"=逐步淘汰")</f>
        <v>2</v>
      </c>
      <c r="K112" s="23">
        <f>=COUNTIF(Q112:AH112,"=未涉及")</f>
        <v>7</v>
      </c>
      <c r="L112" s="23" t="e">
        <f>=COUNTIF((Q112,S112,U112,W112,Y112,AA112,AC112,AE112,AG112),"")</f>
        <v>#VALUE!</v>
      </c>
      <c r="M112" s="22" t="s">
        <f>=IF(OR(E112="首选推荐"),"推荐",IF(OR(E112="新技术试点"),"中性","不推荐"))</f>
        <v>326</v>
      </c>
      <c r="N112" s="22">
        <f>=IF(M112="推荐",(J112+K112)/COUNTA(配置表!$G$3:$G$11),IF(M112="不推荐",1-P112,0))</f>
        <v>1</v>
      </c>
      <c r="O112" s="23">
        <f>=IF(M112="不推荐",J112,0)</f>
        <v>0</v>
      </c>
      <c r="P112" s="22">
        <f>=IF(M112="不推荐",J112/COUNTA(配置表!$G$3:$G$11),0)</f>
        <v>0</v>
      </c>
      <c r="Q112" s="214" t="s">
        <v>20</v>
      </c>
      <c r="R112" s="213" t="s">
        <v>21</v>
      </c>
      <c r="S112" s="213" t="s">
        <v>20</v>
      </c>
      <c r="T112" s="213" t="s">
        <v>21</v>
      </c>
      <c r="U112" s="213" t="s">
        <v>23</v>
      </c>
      <c r="V112" s="213" t="s">
        <v>327</v>
      </c>
      <c r="W112" s="229" t="s">
        <v>23</v>
      </c>
      <c r="X112" s="213" t="s">
        <v>327</v>
      </c>
      <c r="Y112" s="213" t="s">
        <v>23</v>
      </c>
      <c r="Z112" s="213" t="s">
        <v>327</v>
      </c>
      <c r="AA112" s="213" t="s">
        <v>23</v>
      </c>
      <c r="AB112" s="213" t="s">
        <v>327</v>
      </c>
      <c r="AC112" s="229" t="s">
        <v>23</v>
      </c>
      <c r="AD112" s="214" t="s">
        <v>327</v>
      </c>
      <c r="AE112" s="229" t="s">
        <v>23</v>
      </c>
      <c r="AF112" s="213" t="s">
        <v>327</v>
      </c>
      <c r="AG112" s="213" t="s">
        <v>23</v>
      </c>
      <c r="AH112" s="213" t="s">
        <v>329</v>
      </c>
    </row>
    <row r="113" spans="1:34" ht="27" customHeight="true">
      <c r="A113" s="4" t="s"/>
      <c r="B113" s="4" t="s"/>
      <c r="C113" s="38" t="s"/>
      <c r="D113" s="25" t="s">
        <v>234</v>
      </c>
      <c r="E113" s="94" t="s">
        <v>25</v>
      </c>
      <c r="F113" s="29" t="s"/>
      <c r="G113" s="4" t="s"/>
      <c r="H113" s="4" t="s"/>
      <c r="I113" s="251" t="s"/>
      <c r="J113" s="23">
        <f>=COUNTIF(Q113:AH113,"=当前方案")+COUNTIF(Q113:AH113,"=存量维持")+COUNTIF(Q113:AH113,"=新技术试点")+COUNTIF(Q113:AH113,"=逐步淘汰")</f>
        <v>5</v>
      </c>
      <c r="K113" s="23">
        <f>=COUNTIF(Q113:AH113,"=未涉及")</f>
        <v>4</v>
      </c>
      <c r="L113" s="23" t="e">
        <f>=COUNTIF((Q113,S113,U113,W113,Y113,AA113,AC113,AE113,AG113),"")</f>
        <v>#VALUE!</v>
      </c>
      <c r="M113" s="22" t="s">
        <f>=IF(OR(E113="首选推荐"),"推荐",IF(OR(E113="新技术试点"),"中性","不推荐"))</f>
        <v>331</v>
      </c>
      <c r="N113" s="22">
        <f>=IF(M113="推荐",(J113+K113)/COUNTA(配置表!$G$3:$G$11),IF(M113="不推荐",1-P113,0))</f>
        <v>0.444444444444445</v>
      </c>
      <c r="O113" s="23">
        <f>=IF(M113="不推荐",J113,0)</f>
        <v>5</v>
      </c>
      <c r="P113" s="22">
        <f>=IF(M113="不推荐",J113/COUNTA(配置表!$G$3:$G$11),0)</f>
        <v>0.555555555555556</v>
      </c>
      <c r="Q113" s="214" t="s">
        <v>20</v>
      </c>
      <c r="R113" s="213" t="s">
        <v>21</v>
      </c>
      <c r="S113" s="213" t="s">
        <v>23</v>
      </c>
      <c r="T113" s="213" t="s">
        <v>327</v>
      </c>
      <c r="U113" s="213" t="s">
        <v>25</v>
      </c>
      <c r="V113" s="213" t="s">
        <v>21</v>
      </c>
      <c r="W113" s="229" t="s">
        <v>23</v>
      </c>
      <c r="X113" s="213" t="s">
        <v>327</v>
      </c>
      <c r="Y113" s="213" t="s">
        <v>23</v>
      </c>
      <c r="Z113" s="213" t="s">
        <v>327</v>
      </c>
      <c r="AA113" s="213" t="s">
        <v>23</v>
      </c>
      <c r="AB113" s="213" t="s">
        <v>327</v>
      </c>
      <c r="AC113" s="213" t="s">
        <v>25</v>
      </c>
      <c r="AD113" s="213" t="s">
        <v>21</v>
      </c>
      <c r="AE113" s="213" t="s">
        <v>20</v>
      </c>
      <c r="AF113" s="213" t="s">
        <v>21</v>
      </c>
      <c r="AG113" s="213" t="s">
        <v>20</v>
      </c>
      <c r="AH113" s="213" t="s">
        <v>21</v>
      </c>
    </row>
    <row r="114" spans="1:34" ht="27" customHeight="true">
      <c r="A114" s="4" t="s"/>
      <c r="B114" s="4" t="s"/>
      <c r="C114" s="38" t="s"/>
      <c r="D114" s="25" t="s">
        <v>235</v>
      </c>
      <c r="E114" s="116" t="s">
        <v>25</v>
      </c>
      <c r="F114" s="29" t="s">
        <v>417</v>
      </c>
      <c r="G114" s="4" t="s"/>
      <c r="H114" s="4" t="s"/>
      <c r="I114" s="251" t="s"/>
      <c r="J114" s="23">
        <f>=COUNTIF(Q114:AH114,"=当前方案")+COUNTIF(Q114:AH114,"=存量维持")+COUNTIF(Q114:AH114,"=新技术试点")+COUNTIF(Q114:AH114,"=逐步淘汰")</f>
        <v>3</v>
      </c>
      <c r="K114" s="23">
        <f>=COUNTIF(Q114:AH114,"=未涉及")</f>
        <v>6</v>
      </c>
      <c r="L114" s="23" t="e">
        <f>=COUNTIF((Q114,S114,U114,W114,Y114,AA114,AC114,AE114,AG114),"")</f>
        <v>#VALUE!</v>
      </c>
      <c r="M114" s="22" t="s">
        <f>=IF(OR(E114="首选推荐"),"推荐",IF(OR(E114="新技术试点"),"中性","不推荐"))</f>
        <v>331</v>
      </c>
      <c r="N114" s="22">
        <f>=IF(M114="推荐",(J114+K114)/COUNTA(配置表!$G$3:$G$11),IF(M114="不推荐",1-P114,0))</f>
        <v>0.666666666666667</v>
      </c>
      <c r="O114" s="23">
        <f>=IF(M114="不推荐",J114,0)</f>
        <v>3</v>
      </c>
      <c r="P114" s="22">
        <f>=IF(M114="不推荐",J114/COUNTA(配置表!$G$3:$G$11),0)</f>
        <v>0.333333333333333</v>
      </c>
      <c r="Q114" s="281" t="s">
        <v>23</v>
      </c>
      <c r="R114" s="281" t="s">
        <v>327</v>
      </c>
      <c r="S114" s="281" t="s">
        <v>25</v>
      </c>
      <c r="T114" s="281" t="s">
        <v>21</v>
      </c>
      <c r="U114" s="215" t="s">
        <v>25</v>
      </c>
      <c r="V114" s="215" t="s">
        <v>21</v>
      </c>
      <c r="W114" s="229" t="s">
        <v>23</v>
      </c>
      <c r="X114" s="213" t="s">
        <v>327</v>
      </c>
      <c r="Y114" s="281" t="s">
        <v>23</v>
      </c>
      <c r="Z114" s="213" t="s">
        <v>327</v>
      </c>
      <c r="AA114" s="213" t="s">
        <v>23</v>
      </c>
      <c r="AB114" s="213" t="s">
        <v>327</v>
      </c>
      <c r="AC114" s="215" t="s">
        <v>25</v>
      </c>
      <c r="AD114" s="215" t="s">
        <v>21</v>
      </c>
      <c r="AE114" s="281" t="s">
        <v>23</v>
      </c>
      <c r="AF114" s="281" t="s">
        <v>327</v>
      </c>
      <c r="AG114" s="281" t="s">
        <v>23</v>
      </c>
      <c r="AH114" s="281" t="s">
        <v>327</v>
      </c>
    </row>
    <row r="115" spans="1:34" ht="27" customHeight="true">
      <c r="A115" s="4" t="s"/>
      <c r="B115" s="4" t="s"/>
      <c r="C115" s="39" t="s"/>
      <c r="D115" s="59" t="s">
        <v>237</v>
      </c>
      <c r="E115" s="94" t="s">
        <v>25</v>
      </c>
      <c r="F115" s="29" t="s"/>
      <c r="G115" s="4" t="s"/>
      <c r="H115" s="4" t="s"/>
      <c r="I115" s="233" t="s"/>
      <c r="J115" s="23">
        <f>=COUNTIF(Q115:AH115,"=当前方案")+COUNTIF(Q115:AH115,"=存量维持")+COUNTIF(Q115:AH115,"=新技术试点")+COUNTIF(Q115:AH115,"=逐步淘汰")</f>
        <v>1</v>
      </c>
      <c r="K115" s="23">
        <f>=COUNTIF(Q115:AH115,"=未涉及")</f>
        <v>8</v>
      </c>
      <c r="L115" s="23" t="e">
        <f>=COUNTIF((Q115,S115,U115,W115,Y115,AA115,AC115,AE115,AG115),"")</f>
        <v>#VALUE!</v>
      </c>
      <c r="M115" s="22" t="s">
        <f>=IF(OR(E115="首选推荐"),"推荐",IF(OR(E115="新技术试点"),"中性","不推荐"))</f>
        <v>331</v>
      </c>
      <c r="N115" s="22">
        <f>=IF(M115="推荐",(J115+K115)/COUNTA(配置表!$G$3:$G$11),IF(M115="不推荐",1-P115,0))</f>
        <v>0.888888888888889</v>
      </c>
      <c r="O115" s="23">
        <f>=IF(M115="不推荐",J115,0)</f>
        <v>1</v>
      </c>
      <c r="P115" s="22">
        <f>=IF(M115="不推荐",J115/COUNTA(配置表!$G$3:$G$11),0)</f>
        <v>0.111111111111111</v>
      </c>
      <c r="Q115" s="213" t="s">
        <v>25</v>
      </c>
      <c r="R115" s="213" t="s">
        <v>21</v>
      </c>
      <c r="S115" s="213" t="s">
        <v>23</v>
      </c>
      <c r="T115" s="213" t="s">
        <v>327</v>
      </c>
      <c r="U115" s="215" t="s">
        <v>23</v>
      </c>
      <c r="V115" s="213" t="s">
        <v>327</v>
      </c>
      <c r="W115" s="229" t="s">
        <v>23</v>
      </c>
      <c r="X115" s="213" t="s">
        <v>327</v>
      </c>
      <c r="Y115" s="213" t="s">
        <v>23</v>
      </c>
      <c r="Z115" s="213" t="s">
        <v>327</v>
      </c>
      <c r="AA115" s="213" t="s">
        <v>23</v>
      </c>
      <c r="AB115" s="213" t="s">
        <v>327</v>
      </c>
      <c r="AC115" s="215" t="s">
        <v>23</v>
      </c>
      <c r="AD115" s="213" t="s">
        <v>327</v>
      </c>
      <c r="AE115" s="229" t="s">
        <v>23</v>
      </c>
      <c r="AF115" s="281" t="s">
        <v>327</v>
      </c>
      <c r="AG115" s="281" t="s">
        <v>23</v>
      </c>
      <c r="AH115" s="281" t="s">
        <v>327</v>
      </c>
    </row>
    <row r="116" spans="1:34" ht="27" customHeight="true">
      <c r="A116" s="4" t="s"/>
      <c r="B116" s="4" t="s"/>
      <c r="C116" s="31" t="s">
        <v>238</v>
      </c>
      <c r="D116" s="25" t="s">
        <v>239</v>
      </c>
      <c r="E116" s="96" t="s">
        <v>19</v>
      </c>
      <c r="F116" s="29" t="s"/>
      <c r="G116" s="4" t="s"/>
      <c r="H116" s="4" t="s"/>
      <c r="I116" s="237">
        <f>=COUNTIF(M116,"=推荐")*9/(COUNTIF(M116,"=推荐")*9+SUM(O116))</f>
        <v>1</v>
      </c>
      <c r="J116" s="23">
        <f>=COUNTIF(Q116:AH116,"=当前方案")+COUNTIF(Q116:AH116,"=存量维持")+COUNTIF(Q116:AH116,"=新技术试点")+COUNTIF(Q116:AH116,"=逐步淘汰")</f>
        <v>7</v>
      </c>
      <c r="K116" s="23">
        <f>=COUNTIF(Q116:AH116,"=未涉及")</f>
        <v>2</v>
      </c>
      <c r="L116" s="23" t="e">
        <f>=COUNTIF((Q116,S116,U116,W116,Y116,AA116,AC116,AE116,AG116),"")</f>
        <v>#VALUE!</v>
      </c>
      <c r="M116" s="22" t="s">
        <f>=IF(OR(E116="首选推荐"),"推荐",IF(OR(E116="新技术试点"),"中性","不推荐"))</f>
        <v>326</v>
      </c>
      <c r="N116" s="22">
        <f>=IF(M116="推荐",(J116+K116)/COUNTA(配置表!$G$3:$G$11),IF(M116="不推荐",1-P116,0))</f>
        <v>1</v>
      </c>
      <c r="O116" s="23">
        <f>=IF(M116="不推荐",J116,0)</f>
        <v>0</v>
      </c>
      <c r="P116" s="22">
        <f>=IF(M116="不推荐",J116/COUNTA(配置表!$G$3:$G$11),0)</f>
        <v>0</v>
      </c>
      <c r="Q116" s="214" t="s">
        <v>20</v>
      </c>
      <c r="R116" s="213" t="s">
        <v>21</v>
      </c>
      <c r="S116" s="214" t="s">
        <v>20</v>
      </c>
      <c r="T116" s="213" t="s">
        <v>21</v>
      </c>
      <c r="U116" s="213" t="s">
        <v>20</v>
      </c>
      <c r="V116" s="215" t="s">
        <v>21</v>
      </c>
      <c r="W116" s="229" t="s">
        <v>20</v>
      </c>
      <c r="X116" s="213" t="s">
        <v>21</v>
      </c>
      <c r="Y116" s="213" t="s">
        <v>20</v>
      </c>
      <c r="Z116" s="213" t="s">
        <v>21</v>
      </c>
      <c r="AA116" s="214" t="s">
        <v>20</v>
      </c>
      <c r="AB116" s="213" t="s">
        <v>21</v>
      </c>
      <c r="AC116" s="213" t="s">
        <v>20</v>
      </c>
      <c r="AD116" s="215" t="s">
        <v>21</v>
      </c>
      <c r="AE116" s="229" t="s">
        <v>23</v>
      </c>
      <c r="AF116" s="281" t="s">
        <v>327</v>
      </c>
      <c r="AG116" s="213" t="s">
        <v>23</v>
      </c>
      <c r="AH116" s="213" t="s">
        <v>329</v>
      </c>
    </row>
    <row r="117" spans="1:34" ht="27" customHeight="true">
      <c r="A117" s="4" t="s"/>
      <c r="B117" s="4" t="s"/>
      <c r="C117" s="31" t="s">
        <v>240</v>
      </c>
      <c r="D117" s="59" t="s">
        <v>241</v>
      </c>
      <c r="E117" s="96" t="s">
        <v>19</v>
      </c>
      <c r="F117" s="121" t="s"/>
      <c r="G117" s="4" t="s"/>
      <c r="H117" s="4" t="s"/>
      <c r="I117" s="230">
        <f>=COUNTIF(M117:M119,"=推荐")*9/(COUNTIF(M117:M119,"=推荐")*9+SUM(O117:O119))</f>
        <v>0.782608695652174</v>
      </c>
      <c r="J117" s="23">
        <f>=COUNTIF(Q117:AH117,"=当前方案")+COUNTIF(Q117:AH117,"=存量维持")+COUNTIF(Q117:AH117,"=新技术试点")+COUNTIF(Q117:AH117,"=逐步淘汰")</f>
        <v>8</v>
      </c>
      <c r="K117" s="23">
        <f>=COUNTIF(Q117:AH117,"=未涉及")</f>
        <v>1</v>
      </c>
      <c r="L117" s="23" t="e">
        <f>=COUNTIF((Q117,S117,U117,W117,Y117,AA117,AC117,AE117,AG117),"")</f>
        <v>#VALUE!</v>
      </c>
      <c r="M117" s="22" t="s">
        <f>=IF(OR(E117="首选推荐"),"推荐",IF(OR(E117="新技术试点"),"中性","不推荐"))</f>
        <v>326</v>
      </c>
      <c r="N117" s="22">
        <f>=IF(M117="推荐",(J117+K117)/COUNTA(配置表!$G$3:$G$11),IF(M117="不推荐",1-P117,0))</f>
        <v>1</v>
      </c>
      <c r="O117" s="23">
        <f>=IF(M117="不推荐",J117,0)</f>
        <v>0</v>
      </c>
      <c r="P117" s="22">
        <f>=IF(M117="不推荐",J117/COUNTA(配置表!$G$3:$G$11),0)</f>
        <v>0</v>
      </c>
      <c r="Q117" s="229" t="s">
        <v>20</v>
      </c>
      <c r="R117" s="214" t="s">
        <v>21</v>
      </c>
      <c r="S117" s="229" t="s">
        <v>20</v>
      </c>
      <c r="T117" s="214" t="s">
        <v>21</v>
      </c>
      <c r="U117" s="213" t="s">
        <v>20</v>
      </c>
      <c r="V117" s="215" t="s">
        <v>21</v>
      </c>
      <c r="W117" s="229" t="s">
        <v>20</v>
      </c>
      <c r="X117" s="213" t="s">
        <v>21</v>
      </c>
      <c r="Y117" s="213" t="s">
        <v>20</v>
      </c>
      <c r="Z117" s="213" t="s">
        <v>21</v>
      </c>
      <c r="AA117" s="229" t="s">
        <v>20</v>
      </c>
      <c r="AB117" s="214" t="s">
        <v>21</v>
      </c>
      <c r="AC117" s="213" t="s">
        <v>20</v>
      </c>
      <c r="AD117" s="215" t="s">
        <v>21</v>
      </c>
      <c r="AE117" s="229" t="s">
        <v>23</v>
      </c>
      <c r="AF117" s="281" t="s">
        <v>327</v>
      </c>
      <c r="AG117" s="213" t="s">
        <v>20</v>
      </c>
      <c r="AH117" s="213" t="s">
        <v>21</v>
      </c>
    </row>
    <row r="118" spans="1:34" ht="27" customHeight="true">
      <c r="A118" s="4" t="s"/>
      <c r="B118" s="4" t="s"/>
      <c r="C118" s="4" t="s"/>
      <c r="D118" s="25" t="s">
        <v>242</v>
      </c>
      <c r="E118" s="96" t="s">
        <v>25</v>
      </c>
      <c r="F118" s="29" t="s">
        <v>418</v>
      </c>
      <c r="G118" s="4" t="s"/>
      <c r="H118" s="4" t="s"/>
      <c r="I118" s="251" t="s"/>
      <c r="J118" s="23">
        <f>=COUNTIF(Q118:AH118,"=当前方案")+COUNTIF(Q118:AH118,"=存量维持")+COUNTIF(Q118:AH118,"=新技术试点")+COUNTIF(Q118:AH118,"=逐步淘汰")</f>
        <v>5</v>
      </c>
      <c r="K118" s="23">
        <f>=COUNTIF(Q118:AH118,"=未涉及")</f>
        <v>4</v>
      </c>
      <c r="L118" s="23" t="e">
        <f>=COUNTIF((Q118,S118,U118,W118,Y118,AA118,AC118,AE118,AG118),"")</f>
        <v>#VALUE!</v>
      </c>
      <c r="M118" s="22" t="s">
        <f>=IF(OR(E118="首选推荐"),"推荐",IF(OR(E118="新技术试点"),"中性","不推荐"))</f>
        <v>331</v>
      </c>
      <c r="N118" s="22">
        <f>=IF(M118="推荐",(J118+K118)/COUNTA(配置表!$G$3:$G$11),IF(M118="不推荐",1-P118,0))</f>
        <v>0.444444444444445</v>
      </c>
      <c r="O118" s="23">
        <f>=IF(M118="不推荐",J118,0)</f>
        <v>5</v>
      </c>
      <c r="P118" s="22">
        <f>=IF(M118="不推荐",J118/COUNTA(配置表!$G$3:$G$11),0)</f>
        <v>0.555555555555556</v>
      </c>
      <c r="Q118" s="229" t="s">
        <v>23</v>
      </c>
      <c r="R118" s="214" t="s">
        <v>327</v>
      </c>
      <c r="S118" s="229" t="s">
        <v>25</v>
      </c>
      <c r="T118" s="214" t="s">
        <v>21</v>
      </c>
      <c r="U118" s="215" t="s">
        <v>23</v>
      </c>
      <c r="V118" s="213" t="s">
        <v>327</v>
      </c>
      <c r="W118" s="229" t="s">
        <v>20</v>
      </c>
      <c r="X118" s="213" t="s">
        <v>21</v>
      </c>
      <c r="Y118" s="213" t="s">
        <v>20</v>
      </c>
      <c r="Z118" s="213" t="s">
        <v>21</v>
      </c>
      <c r="AA118" s="229" t="s">
        <v>23</v>
      </c>
      <c r="AB118" s="213" t="s">
        <v>327</v>
      </c>
      <c r="AC118" s="215" t="s">
        <v>20</v>
      </c>
      <c r="AD118" s="213" t="s">
        <v>21</v>
      </c>
      <c r="AE118" s="229" t="s">
        <v>25</v>
      </c>
      <c r="AF118" s="281" t="s">
        <v>21</v>
      </c>
      <c r="AG118" s="281" t="s">
        <v>23</v>
      </c>
      <c r="AH118" s="281" t="s">
        <v>327</v>
      </c>
    </row>
    <row r="119" spans="1:34" ht="27" customHeight="true">
      <c r="A119" s="4" t="s"/>
      <c r="B119" s="4" t="s"/>
      <c r="C119" s="4" t="s"/>
      <c r="D119" s="25" t="s">
        <v>244</v>
      </c>
      <c r="E119" s="96" t="s">
        <v>19</v>
      </c>
      <c r="F119" s="121" t="s"/>
      <c r="G119" s="4" t="s"/>
      <c r="H119" s="4" t="s"/>
      <c r="I119" s="233" t="s"/>
      <c r="J119" s="23">
        <f>=COUNTIF(Q119:AH119,"=当前方案")+COUNTIF(Q119:AH119,"=存量维持")+COUNTIF(Q119:AH119,"=新技术试点")+COUNTIF(Q119:AH119,"=逐步淘汰")</f>
        <v>9</v>
      </c>
      <c r="K119" s="23">
        <f>=COUNTIF(Q119:AH119,"=未涉及")</f>
        <v>0</v>
      </c>
      <c r="L119" s="23" t="e">
        <f>=COUNTIF((Q119,S119,U119,W119,Y119,AA119,AC119,AE119,AG119),"")</f>
        <v>#VALUE!</v>
      </c>
      <c r="M119" s="22" t="s">
        <f>=IF(OR(E119="首选推荐"),"推荐",IF(OR(E119="新技术试点"),"中性","不推荐"))</f>
        <v>326</v>
      </c>
      <c r="N119" s="22">
        <f>=IF(M119="推荐",(J119+K119)/COUNTA(配置表!$G$3:$G$11),IF(M119="不推荐",1-P119,0))</f>
        <v>1</v>
      </c>
      <c r="O119" s="23">
        <f>=IF(M119="不推荐",J119,0)</f>
        <v>0</v>
      </c>
      <c r="P119" s="22">
        <f>=IF(M119="不推荐",J119/COUNTA(配置表!$G$3:$G$11),0)</f>
        <v>0</v>
      </c>
      <c r="Q119" s="229" t="s">
        <v>20</v>
      </c>
      <c r="R119" s="214" t="s">
        <v>21</v>
      </c>
      <c r="S119" s="229" t="s">
        <v>20</v>
      </c>
      <c r="T119" s="214" t="s">
        <v>21</v>
      </c>
      <c r="U119" s="215" t="s">
        <v>20</v>
      </c>
      <c r="V119" s="213" t="s">
        <v>21</v>
      </c>
      <c r="W119" s="229" t="s">
        <v>20</v>
      </c>
      <c r="X119" s="213" t="s">
        <v>21</v>
      </c>
      <c r="Y119" s="213" t="s">
        <v>20</v>
      </c>
      <c r="Z119" s="213" t="s">
        <v>21</v>
      </c>
      <c r="AA119" s="213" t="s">
        <v>25</v>
      </c>
      <c r="AB119" s="213" t="s">
        <v>344</v>
      </c>
      <c r="AC119" s="215" t="s">
        <v>20</v>
      </c>
      <c r="AD119" s="213" t="s">
        <v>21</v>
      </c>
      <c r="AE119" s="229" t="s">
        <v>20</v>
      </c>
      <c r="AF119" s="281" t="s">
        <v>21</v>
      </c>
      <c r="AG119" s="213" t="s">
        <v>20</v>
      </c>
      <c r="AH119" s="213" t="s">
        <v>21</v>
      </c>
    </row>
    <row r="120" spans="1:34" ht="27" customHeight="true">
      <c r="A120" s="4" t="s"/>
      <c r="B120" s="4" t="s"/>
      <c r="C120" s="31" t="s">
        <v>245</v>
      </c>
      <c r="D120" s="59" t="s">
        <v>246</v>
      </c>
      <c r="E120" s="96" t="s">
        <v>19</v>
      </c>
      <c r="F120" s="121" t="s"/>
      <c r="G120" s="4" t="s"/>
      <c r="H120" s="4" t="s"/>
      <c r="I120" s="237">
        <f>=COUNTIF(M120,"=推荐")*9/(COUNTIF(M120,"=推荐")*9+SUM(O120))</f>
        <v>1</v>
      </c>
      <c r="J120" s="23">
        <f>=COUNTIF(Q120:AH120,"=当前方案")+COUNTIF(Q120:AH120,"=存量维持")+COUNTIF(Q120:AH120,"=新技术试点")+COUNTIF(Q120:AH120,"=逐步淘汰")</f>
        <v>6</v>
      </c>
      <c r="K120" s="23">
        <f>=COUNTIF(Q120:AH120,"=未涉及")</f>
        <v>3</v>
      </c>
      <c r="L120" s="23" t="e">
        <f>=COUNTIF((Q120,S120,U120,W120,Y120,AA120,AC120,AE120,AG120),"")</f>
        <v>#VALUE!</v>
      </c>
      <c r="M120" s="22" t="s">
        <f>=IF(OR(E120="首选推荐"),"推荐",IF(OR(E120="新技术试点"),"中性","不推荐"))</f>
        <v>326</v>
      </c>
      <c r="N120" s="22">
        <f>=IF(M120="推荐",(J120+K120)/COUNTA(配置表!$G$3:$G$11),IF(M120="不推荐",1-P120,0))</f>
        <v>1</v>
      </c>
      <c r="O120" s="23">
        <f>=IF(M120="不推荐",J120,0)</f>
        <v>0</v>
      </c>
      <c r="P120" s="22">
        <f>=IF(M120="不推荐",J120/COUNTA(配置表!$G$3:$G$11),0)</f>
        <v>0</v>
      </c>
      <c r="Q120" s="229" t="s">
        <v>20</v>
      </c>
      <c r="R120" s="214" t="s">
        <v>21</v>
      </c>
      <c r="S120" s="229" t="s">
        <v>20</v>
      </c>
      <c r="T120" s="214" t="s">
        <v>21</v>
      </c>
      <c r="U120" s="213" t="s">
        <v>20</v>
      </c>
      <c r="V120" s="215" t="s">
        <v>21</v>
      </c>
      <c r="W120" s="229" t="s">
        <v>23</v>
      </c>
      <c r="X120" s="213" t="s">
        <v>327</v>
      </c>
      <c r="Y120" s="213" t="s">
        <v>20</v>
      </c>
      <c r="Z120" s="213" t="s">
        <v>21</v>
      </c>
      <c r="AA120" s="213" t="s">
        <v>20</v>
      </c>
      <c r="AB120" s="214" t="s">
        <v>21</v>
      </c>
      <c r="AC120" s="213" t="s">
        <v>20</v>
      </c>
      <c r="AD120" s="215" t="s">
        <v>21</v>
      </c>
      <c r="AE120" s="229" t="s">
        <v>23</v>
      </c>
      <c r="AF120" s="281" t="s">
        <v>327</v>
      </c>
      <c r="AG120" s="281" t="s">
        <v>23</v>
      </c>
      <c r="AH120" s="281" t="s">
        <v>327</v>
      </c>
    </row>
    <row r="121" spans="1:34" ht="27" customHeight="true">
      <c r="A121" s="4" t="s"/>
      <c r="B121" s="4" t="s"/>
      <c r="C121" s="36" t="s">
        <v>419</v>
      </c>
      <c r="D121" s="25" t="s">
        <v>248</v>
      </c>
      <c r="E121" s="96" t="s">
        <v>19</v>
      </c>
      <c r="F121" s="29" t="s">
        <v>742</v>
      </c>
      <c r="G121" s="4" t="s"/>
      <c r="H121" s="4" t="s"/>
      <c r="I121" s="237">
        <f>=COUNTIF(M121,"=推荐")*9/(COUNTIF(M121,"=推荐")*9+SUM(O121))</f>
        <v>1</v>
      </c>
      <c r="J121" s="23">
        <f>=COUNTIF(Q121:AH121,"=当前方案")+COUNTIF(Q121:AH121,"=存量维持")+COUNTIF(Q121:AH121,"=新技术试点")+COUNTIF(Q121:AH121,"=逐步淘汰")</f>
        <v>4</v>
      </c>
      <c r="K121" s="23">
        <f>=COUNTIF(Q121:AH121,"=未涉及")</f>
        <v>5</v>
      </c>
      <c r="L121" s="23" t="e">
        <f>=COUNTIF((Q121,S121,U121,W121,Y121,AA121,AC121,AE121,AG121),"")</f>
        <v>#VALUE!</v>
      </c>
      <c r="M121" s="22" t="s">
        <f>=IF(OR(E121="首选推荐"),"推荐",IF(OR(E121="新技术试点"),"中性","不推荐"))</f>
        <v>326</v>
      </c>
      <c r="N121" s="22">
        <f>=IF(M121="推荐",(J121+K121)/COUNTA(配置表!$G$3:$G$11),IF(M121="不推荐",1-P121,0))</f>
        <v>1</v>
      </c>
      <c r="O121" s="23">
        <f>=IF(M121="不推荐",J121,0)</f>
        <v>0</v>
      </c>
      <c r="P121" s="22">
        <f>=IF(M121="不推荐",J121/COUNTA(配置表!$G$3:$G$11),0)</f>
        <v>0</v>
      </c>
      <c r="Q121" s="229" t="s">
        <v>29</v>
      </c>
      <c r="R121" s="214" t="s">
        <v>329</v>
      </c>
      <c r="S121" s="229" t="s">
        <v>20</v>
      </c>
      <c r="T121" s="214" t="s">
        <v>21</v>
      </c>
      <c r="U121" s="213" t="s">
        <v>23</v>
      </c>
      <c r="V121" s="215" t="s">
        <v>327</v>
      </c>
      <c r="W121" s="229" t="s">
        <v>23</v>
      </c>
      <c r="X121" s="213" t="s">
        <v>327</v>
      </c>
      <c r="Y121" s="213" t="s">
        <v>23</v>
      </c>
      <c r="Z121" s="213" t="s">
        <v>21</v>
      </c>
      <c r="AA121" s="213" t="s">
        <v>20</v>
      </c>
      <c r="AB121" s="214" t="s">
        <v>21</v>
      </c>
      <c r="AC121" s="213" t="s">
        <v>20</v>
      </c>
      <c r="AD121" s="215" t="s">
        <v>21</v>
      </c>
      <c r="AE121" s="229" t="s">
        <v>23</v>
      </c>
      <c r="AF121" s="281" t="s">
        <v>327</v>
      </c>
      <c r="AG121" s="213" t="s">
        <v>23</v>
      </c>
      <c r="AH121" s="213" t="s">
        <v>329</v>
      </c>
    </row>
    <row r="122" spans="1:34" ht="27" customHeight="true">
      <c r="A122" s="4" t="s"/>
      <c r="B122" s="4" t="s"/>
      <c r="C122" s="36" t="s">
        <v>249</v>
      </c>
      <c r="D122" s="25" t="s">
        <v>250</v>
      </c>
      <c r="E122" s="87" t="s">
        <v>19</v>
      </c>
      <c r="F122" s="252" t="s">
        <v>472</v>
      </c>
      <c r="G122" s="4" t="s"/>
      <c r="H122" s="4" t="s"/>
      <c r="I122" s="230">
        <f>=COUNTIF(M122:M129,"=推荐")*9/(COUNTIF(M122:M129,"=推荐")*9+SUM(O122:O129))</f>
        <v>0.775862068965517</v>
      </c>
      <c r="J122" s="23">
        <f>=COUNTIF(Q122:AH122,"=当前方案")+COUNTIF(Q122:AH122,"=存量维持")+COUNTIF(Q122:AH122,"=新技术试点")+COUNTIF(Q122:AH122,"=逐步淘汰")</f>
        <v>9</v>
      </c>
      <c r="K122" s="23">
        <f>=COUNTIF(Q122:AH122,"=未涉及")</f>
        <v>0</v>
      </c>
      <c r="L122" s="23" t="e">
        <f>=COUNTIF((Q122,S122,U122,W122,Y122,AA122,AC122,AE122,AG122),"")</f>
        <v>#VALUE!</v>
      </c>
      <c r="M122" s="22" t="s">
        <f>=IF(OR(E122="首选推荐"),"推荐",IF(OR(E122="新技术试点"),"中性","不推荐"))</f>
        <v>326</v>
      </c>
      <c r="N122" s="22">
        <f>=IF(M122="推荐",(J122+K122)/COUNTA(配置表!$G$3:$G$11),IF(M122="不推荐",1-P122,0))</f>
        <v>1</v>
      </c>
      <c r="O122" s="23">
        <f>=IF(M122="不推荐",J122,0)</f>
        <v>0</v>
      </c>
      <c r="P122" s="22">
        <f>=IF(M122="不推荐",J122/COUNTA(配置表!$G$3:$G$11),0)</f>
        <v>0</v>
      </c>
      <c r="Q122" s="213" t="s">
        <v>20</v>
      </c>
      <c r="R122" s="214" t="s">
        <v>21</v>
      </c>
      <c r="S122" s="213" t="s">
        <v>20</v>
      </c>
      <c r="T122" s="214" t="s">
        <v>21</v>
      </c>
      <c r="U122" s="213" t="s">
        <v>20</v>
      </c>
      <c r="V122" s="213" t="s">
        <v>21</v>
      </c>
      <c r="W122" s="229" t="s">
        <v>20</v>
      </c>
      <c r="X122" s="213" t="s">
        <v>21</v>
      </c>
      <c r="Y122" s="213" t="s">
        <v>20</v>
      </c>
      <c r="Z122" s="213" t="s">
        <v>21</v>
      </c>
      <c r="AA122" s="213" t="s">
        <v>20</v>
      </c>
      <c r="AB122" s="214" t="s">
        <v>21</v>
      </c>
      <c r="AC122" s="213" t="s">
        <v>20</v>
      </c>
      <c r="AD122" s="213" t="s">
        <v>21</v>
      </c>
      <c r="AE122" s="213" t="s">
        <v>20</v>
      </c>
      <c r="AF122" s="213" t="s">
        <v>21</v>
      </c>
      <c r="AG122" s="213" t="s">
        <v>20</v>
      </c>
      <c r="AH122" s="213" t="s">
        <v>21</v>
      </c>
    </row>
    <row r="123" spans="1:34" ht="41" customHeight="true">
      <c r="A123" s="4" t="s"/>
      <c r="B123" s="4" t="s"/>
      <c r="C123" s="38" t="s"/>
      <c r="D123" s="59" t="s">
        <v>251</v>
      </c>
      <c r="E123" s="87" t="s">
        <v>25</v>
      </c>
      <c r="F123" s="29" t="s"/>
      <c r="G123" s="4" t="s"/>
      <c r="H123" s="4" t="s"/>
      <c r="I123" s="251" t="s"/>
      <c r="J123" s="23">
        <f>=COUNTIF(Q123:AH123,"=当前方案")+COUNTIF(Q123:AH123,"=存量维持")+COUNTIF(Q123:AH123,"=新技术试点")+COUNTIF(Q123:AH123,"=逐步淘汰")</f>
        <v>6</v>
      </c>
      <c r="K123" s="23">
        <f>=COUNTIF(Q123:AH123,"=未涉及")</f>
        <v>3</v>
      </c>
      <c r="L123" s="23" t="e">
        <f>=COUNTIF((Q123,S123,U123,W123,Y123,AA123,AC123,AE123,AG123),"")</f>
        <v>#VALUE!</v>
      </c>
      <c r="M123" s="22" t="s">
        <f>=IF(OR(E123="首选推荐"),"推荐",IF(OR(E123="新技术试点"),"中性","不推荐"))</f>
        <v>331</v>
      </c>
      <c r="N123" s="22">
        <f>=IF(M123="推荐",(J123+K123)/COUNTA(配置表!$G$3:$G$11),IF(M123="不推荐",1-P123,0))</f>
        <v>0.333333333333333</v>
      </c>
      <c r="O123" s="23">
        <f>=IF(M123="不推荐",J123,0)</f>
        <v>6</v>
      </c>
      <c r="P123" s="22">
        <f>=IF(M123="不推荐",J123/COUNTA(配置表!$G$3:$G$11),0)</f>
        <v>0.666666666666667</v>
      </c>
      <c r="Q123" s="214" t="s">
        <v>25</v>
      </c>
      <c r="R123" s="213" t="s">
        <v>21</v>
      </c>
      <c r="S123" s="214" t="s">
        <v>23</v>
      </c>
      <c r="T123" s="213" t="s">
        <v>327</v>
      </c>
      <c r="U123" s="214" t="s">
        <v>25</v>
      </c>
      <c r="V123" s="213" t="s">
        <v>327</v>
      </c>
      <c r="W123" s="229" t="s">
        <v>23</v>
      </c>
      <c r="X123" s="213" t="s">
        <v>327</v>
      </c>
      <c r="Y123" s="214" t="s">
        <v>25</v>
      </c>
      <c r="Z123" s="215" t="s">
        <v>344</v>
      </c>
      <c r="AA123" s="214" t="s">
        <v>23</v>
      </c>
      <c r="AB123" s="213" t="s">
        <v>327</v>
      </c>
      <c r="AC123" s="214" t="s">
        <v>25</v>
      </c>
      <c r="AD123" s="213" t="s">
        <v>21</v>
      </c>
      <c r="AE123" s="214" t="s">
        <v>20</v>
      </c>
      <c r="AF123" s="213" t="s">
        <v>21</v>
      </c>
      <c r="AG123" s="214" t="s">
        <v>25</v>
      </c>
      <c r="AH123" s="213" t="s">
        <v>21</v>
      </c>
    </row>
    <row r="124" spans="1:34" ht="27" customHeight="true">
      <c r="A124" s="4" t="s"/>
      <c r="B124" s="4" t="s"/>
      <c r="C124" s="38" t="s"/>
      <c r="D124" s="59" t="s">
        <v>252</v>
      </c>
      <c r="E124" s="88" t="s">
        <v>25</v>
      </c>
      <c r="F124" s="29" t="s">
        <v>253</v>
      </c>
      <c r="G124" s="4" t="s"/>
      <c r="H124" s="4" t="s"/>
      <c r="I124" s="251" t="s"/>
      <c r="J124" s="23">
        <f>=COUNTIF(Q124:AH124,"=当前方案")+COUNTIF(Q124:AH124,"=存量维持")+COUNTIF(Q124:AH124,"=新技术试点")+COUNTIF(Q124:AH124,"=逐步淘汰")</f>
        <v>7</v>
      </c>
      <c r="K124" s="23">
        <f>=COUNTIF(Q124:AH124,"=未涉及")</f>
        <v>2</v>
      </c>
      <c r="L124" s="23" t="e">
        <f>=COUNTIF((Q124,S124,U124,W124,Y124,AA124,AC124,AE124,AG124),"")</f>
        <v>#VALUE!</v>
      </c>
      <c r="M124" s="22" t="s">
        <f>=IF(OR(E124="首选推荐"),"推荐",IF(OR(E124="新技术试点"),"中性","不推荐"))</f>
        <v>331</v>
      </c>
      <c r="N124" s="22">
        <f>=IF(M124="推荐",(J124+K124)/COUNTA(配置表!$G$3:$G$11),IF(M124="不推荐",1-P124,0))</f>
        <v>0.222222222222222</v>
      </c>
      <c r="O124" s="23">
        <f>=IF(M124="不推荐",J124,0)</f>
        <v>7</v>
      </c>
      <c r="P124" s="22">
        <f>=IF(M124="不推荐",J124/COUNTA(配置表!$G$3:$G$11),0)</f>
        <v>0.777777777777778</v>
      </c>
      <c r="Q124" s="213" t="s">
        <v>23</v>
      </c>
      <c r="R124" s="213" t="s">
        <v>327</v>
      </c>
      <c r="S124" s="213" t="s">
        <v>20</v>
      </c>
      <c r="T124" s="213" t="s">
        <v>21</v>
      </c>
      <c r="U124" s="213" t="s">
        <v>20</v>
      </c>
      <c r="V124" s="215" t="s">
        <v>21</v>
      </c>
      <c r="W124" s="229" t="s">
        <v>20</v>
      </c>
      <c r="X124" s="213" t="s">
        <v>21</v>
      </c>
      <c r="Y124" s="213" t="s">
        <v>20</v>
      </c>
      <c r="Z124" s="213" t="s">
        <v>21</v>
      </c>
      <c r="AA124" s="213" t="s">
        <v>20</v>
      </c>
      <c r="AB124" s="213" t="s">
        <v>21</v>
      </c>
      <c r="AC124" s="213" t="s">
        <v>20</v>
      </c>
      <c r="AD124" s="215" t="s">
        <v>21</v>
      </c>
      <c r="AE124" s="213" t="s">
        <v>20</v>
      </c>
      <c r="AF124" s="213" t="s">
        <v>21</v>
      </c>
      <c r="AG124" s="281" t="s">
        <v>23</v>
      </c>
      <c r="AH124" s="281" t="s">
        <v>327</v>
      </c>
    </row>
    <row r="125" spans="1:34" ht="27" customHeight="true">
      <c r="A125" s="4" t="s"/>
      <c r="B125" s="4" t="s"/>
      <c r="C125" s="38" t="s"/>
      <c r="D125" s="59" t="s">
        <v>254</v>
      </c>
      <c r="E125" s="87" t="s">
        <v>19</v>
      </c>
      <c r="F125" s="29" t="s"/>
      <c r="G125" s="4" t="s"/>
      <c r="H125" s="4" t="s"/>
      <c r="I125" s="251" t="s"/>
      <c r="J125" s="23">
        <f>=COUNTIF(Q125:AH125,"=当前方案")+COUNTIF(Q125:AH125,"=存量维持")+COUNTIF(Q125:AH125,"=新技术试点")+COUNTIF(Q125:AH125,"=逐步淘汰")</f>
        <v>2</v>
      </c>
      <c r="K125" s="23">
        <f>=COUNTIF(Q125:AH125,"=未涉及")</f>
        <v>7</v>
      </c>
      <c r="L125" s="23" t="e">
        <f>=COUNTIF((Q125,S125,U125,W125,Y125,AA125,AC125,AE125,AG125),"")</f>
        <v>#VALUE!</v>
      </c>
      <c r="M125" s="22" t="s">
        <f>=IF(OR(E125="首选推荐"),"推荐",IF(OR(E125="新技术试点"),"中性","不推荐"))</f>
        <v>326</v>
      </c>
      <c r="N125" s="22">
        <f>=IF(M125="推荐",(J125+K125)/COUNTA(配置表!$G$3:$G$11),IF(M125="不推荐",1-P125,0))</f>
        <v>1</v>
      </c>
      <c r="O125" s="23">
        <f>=IF(M125="不推荐",J125,0)</f>
        <v>0</v>
      </c>
      <c r="P125" s="22">
        <f>=IF(M125="不推荐",J125/COUNTA(配置表!$G$3:$G$11),0)</f>
        <v>0</v>
      </c>
      <c r="Q125" s="213" t="s">
        <v>20</v>
      </c>
      <c r="R125" s="213" t="s">
        <v>21</v>
      </c>
      <c r="S125" s="213" t="s">
        <v>20</v>
      </c>
      <c r="T125" s="213" t="s">
        <v>21</v>
      </c>
      <c r="U125" s="213" t="s">
        <v>23</v>
      </c>
      <c r="V125" s="213" t="s">
        <v>327</v>
      </c>
      <c r="W125" s="229" t="s">
        <v>23</v>
      </c>
      <c r="X125" s="213" t="s">
        <v>327</v>
      </c>
      <c r="Y125" s="213" t="s">
        <v>23</v>
      </c>
      <c r="Z125" s="213" t="s">
        <v>327</v>
      </c>
      <c r="AA125" s="214" t="s">
        <v>23</v>
      </c>
      <c r="AB125" s="213" t="s">
        <v>327</v>
      </c>
      <c r="AC125" s="213" t="s">
        <v>23</v>
      </c>
      <c r="AD125" s="213" t="s">
        <v>327</v>
      </c>
      <c r="AE125" s="213" t="s">
        <v>23</v>
      </c>
      <c r="AF125" s="213" t="s">
        <v>327</v>
      </c>
      <c r="AG125" s="213" t="s">
        <v>23</v>
      </c>
      <c r="AH125" s="213" t="s">
        <v>329</v>
      </c>
    </row>
    <row r="126" spans="1:34" ht="27" customHeight="true">
      <c r="A126" s="4" t="s"/>
      <c r="B126" s="4" t="s"/>
      <c r="C126" s="38" t="s"/>
      <c r="D126" s="59" t="s">
        <v>255</v>
      </c>
      <c r="E126" s="87" t="s">
        <v>19</v>
      </c>
      <c r="F126" s="29" t="s">
        <v>256</v>
      </c>
      <c r="G126" s="4" t="s"/>
      <c r="H126" s="4" t="s"/>
      <c r="I126" s="251" t="s"/>
      <c r="J126" s="23">
        <f>=COUNTIF(Q126:AH126,"=当前方案")+COUNTIF(Q126:AH126,"=存量维持")+COUNTIF(Q126:AH126,"=新技术试点")+COUNTIF(Q126:AH126,"=逐步淘汰")</f>
        <v>4</v>
      </c>
      <c r="K126" s="23">
        <f>=COUNTIF(Q126:AH126,"=未涉及")</f>
        <v>5</v>
      </c>
      <c r="L126" s="23" t="e">
        <f>=COUNTIF((Q126,S126,U126,W126,Y126,AA126,AC126,AE126,AG126),"")</f>
        <v>#VALUE!</v>
      </c>
      <c r="M126" s="22" t="s">
        <f>=IF(OR(E126="首选推荐"),"推荐",IF(OR(E126="新技术试点"),"中性","不推荐"))</f>
        <v>326</v>
      </c>
      <c r="N126" s="22">
        <f>=IF(M126="推荐",(J126+K126)/COUNTA(配置表!$G$3:$G$11),IF(M126="不推荐",1-P126,0))</f>
        <v>1</v>
      </c>
      <c r="O126" s="23">
        <f>=IF(M126="不推荐",J126,0)</f>
        <v>0</v>
      </c>
      <c r="P126" s="22">
        <f>=IF(M126="不推荐",J126/COUNTA(配置表!$G$3:$G$11),0)</f>
        <v>0</v>
      </c>
      <c r="Q126" s="213" t="s">
        <v>23</v>
      </c>
      <c r="R126" s="213" t="s">
        <v>327</v>
      </c>
      <c r="S126" s="213" t="s">
        <v>20</v>
      </c>
      <c r="T126" s="213" t="s">
        <v>21</v>
      </c>
      <c r="U126" s="213" t="s">
        <v>20</v>
      </c>
      <c r="V126" s="213" t="s">
        <v>21</v>
      </c>
      <c r="W126" s="229" t="s">
        <v>23</v>
      </c>
      <c r="X126" s="213" t="s">
        <v>327</v>
      </c>
      <c r="Y126" s="213" t="s">
        <v>25</v>
      </c>
      <c r="Z126" s="213" t="s">
        <v>21</v>
      </c>
      <c r="AA126" s="214" t="s">
        <v>23</v>
      </c>
      <c r="AB126" s="213" t="s">
        <v>327</v>
      </c>
      <c r="AC126" s="213" t="s">
        <v>20</v>
      </c>
      <c r="AD126" s="213" t="s">
        <v>21</v>
      </c>
      <c r="AE126" s="213" t="s">
        <v>23</v>
      </c>
      <c r="AF126" s="213" t="s">
        <v>327</v>
      </c>
      <c r="AG126" s="213" t="s">
        <v>23</v>
      </c>
      <c r="AH126" s="213" t="s">
        <v>329</v>
      </c>
    </row>
    <row r="127" spans="1:34" ht="27" customHeight="true">
      <c r="A127" s="4" t="s"/>
      <c r="B127" s="4" t="s"/>
      <c r="C127" s="38" t="s"/>
      <c r="D127" s="25" t="s">
        <v>257</v>
      </c>
      <c r="E127" s="87" t="s">
        <v>19</v>
      </c>
      <c r="F127" s="29" t="s"/>
      <c r="G127" s="4" t="s"/>
      <c r="H127" s="4" t="s"/>
      <c r="I127" s="251" t="s"/>
      <c r="J127" s="23">
        <f>=COUNTIF(Q127:AH127,"=当前方案")+COUNTIF(Q127:AH127,"=存量维持")+COUNTIF(Q127:AH127,"=新技术试点")+COUNTIF(Q127:AH127,"=逐步淘汰")</f>
        <v>5</v>
      </c>
      <c r="K127" s="23">
        <f>=COUNTIF(Q127:AH127,"=未涉及")</f>
        <v>4</v>
      </c>
      <c r="L127" s="23" t="e">
        <f>=COUNTIF((Q127,S127,U127,W127,Y127,AA127,AC127,AE127,AG127),"")</f>
        <v>#VALUE!</v>
      </c>
      <c r="M127" s="22" t="s">
        <f>=IF(OR(E127="首选推荐"),"推荐",IF(OR(E127="新技术试点"),"中性","不推荐"))</f>
        <v>326</v>
      </c>
      <c r="N127" s="22">
        <f>=IF(M127="推荐",(J127+K127)/COUNTA(配置表!$G$3:$G$11),IF(M127="不推荐",1-P127,0))</f>
        <v>1</v>
      </c>
      <c r="O127" s="23">
        <f>=IF(M127="不推荐",J127,0)</f>
        <v>0</v>
      </c>
      <c r="P127" s="22">
        <f>=IF(M127="不推荐",J127/COUNTA(配置表!$G$3:$G$11),0)</f>
        <v>0</v>
      </c>
      <c r="Q127" s="213" t="s">
        <v>23</v>
      </c>
      <c r="R127" s="213" t="s">
        <v>327</v>
      </c>
      <c r="S127" s="213" t="s">
        <v>20</v>
      </c>
      <c r="T127" s="213" t="s">
        <v>21</v>
      </c>
      <c r="U127" s="213" t="s">
        <v>20</v>
      </c>
      <c r="V127" s="213" t="s">
        <v>21</v>
      </c>
      <c r="W127" s="229" t="s">
        <v>23</v>
      </c>
      <c r="X127" s="213" t="s">
        <v>327</v>
      </c>
      <c r="Y127" s="213" t="s">
        <v>20</v>
      </c>
      <c r="Z127" s="213" t="s">
        <v>21</v>
      </c>
      <c r="AA127" s="213" t="s">
        <v>20</v>
      </c>
      <c r="AB127" s="214" t="s">
        <v>21</v>
      </c>
      <c r="AC127" s="213" t="s">
        <v>20</v>
      </c>
      <c r="AD127" s="213" t="s">
        <v>21</v>
      </c>
      <c r="AE127" s="213" t="s">
        <v>23</v>
      </c>
      <c r="AF127" s="213" t="s">
        <v>327</v>
      </c>
      <c r="AG127" s="213" t="s">
        <v>23</v>
      </c>
      <c r="AH127" s="213" t="s">
        <v>329</v>
      </c>
    </row>
    <row r="128" spans="1:34" ht="27" customHeight="true">
      <c r="A128" s="4" t="s"/>
      <c r="B128" s="4" t="s"/>
      <c r="C128" s="38" t="s"/>
      <c r="D128" s="25" t="s">
        <v>258</v>
      </c>
      <c r="E128" s="87" t="s">
        <v>19</v>
      </c>
      <c r="F128" s="29" t="s">
        <v>421</v>
      </c>
      <c r="G128" s="4" t="s"/>
      <c r="H128" s="4" t="s"/>
      <c r="I128" s="251" t="s"/>
      <c r="J128" s="23">
        <f>=COUNTIF(Q128:AH128,"=当前方案")+COUNTIF(Q128:AH128,"=存量维持")+COUNTIF(Q128:AH128,"=新技术试点")+COUNTIF(Q128:AH128,"=逐步淘汰")</f>
        <v>3</v>
      </c>
      <c r="K128" s="23">
        <f>=COUNTIF(Q128:AH128,"=未涉及")</f>
        <v>6</v>
      </c>
      <c r="L128" s="23" t="e">
        <f>=COUNTIF((Q128,S128,U128,W128,Y128,AA128,AC128,AE128,AG128),"")</f>
        <v>#VALUE!</v>
      </c>
      <c r="M128" s="22" t="s">
        <f>=IF(OR(E128="首选推荐"),"推荐",IF(OR(E128="新技术试点"),"中性","不推荐"))</f>
        <v>326</v>
      </c>
      <c r="N128" s="22">
        <f>=IF(M128="推荐",(J128+K128)/COUNTA(配置表!$G$3:$G$11),IF(M128="不推荐",1-P128,0))</f>
        <v>1</v>
      </c>
      <c r="O128" s="23">
        <f>=IF(M128="不推荐",J128,0)</f>
        <v>0</v>
      </c>
      <c r="P128" s="22">
        <f>=IF(M128="不推荐",J128/COUNTA(配置表!$G$3:$G$11),0)</f>
        <v>0</v>
      </c>
      <c r="Q128" s="213" t="s">
        <v>20</v>
      </c>
      <c r="R128" s="213" t="s">
        <v>21</v>
      </c>
      <c r="S128" s="213" t="s">
        <v>20</v>
      </c>
      <c r="T128" s="213" t="s">
        <v>21</v>
      </c>
      <c r="U128" s="213" t="s">
        <v>23</v>
      </c>
      <c r="V128" s="213" t="s">
        <v>327</v>
      </c>
      <c r="W128" s="229" t="s">
        <v>23</v>
      </c>
      <c r="X128" s="213" t="s">
        <v>327</v>
      </c>
      <c r="Y128" s="213" t="s">
        <v>20</v>
      </c>
      <c r="Z128" s="213" t="s">
        <v>21</v>
      </c>
      <c r="AA128" s="214" t="s">
        <v>23</v>
      </c>
      <c r="AB128" s="213" t="s">
        <v>327</v>
      </c>
      <c r="AC128" s="229" t="s">
        <v>23</v>
      </c>
      <c r="AD128" s="214" t="s">
        <v>21</v>
      </c>
      <c r="AE128" s="213" t="s">
        <v>23</v>
      </c>
      <c r="AF128" s="213" t="s">
        <v>327</v>
      </c>
      <c r="AG128" s="213" t="s">
        <v>23</v>
      </c>
      <c r="AH128" s="213" t="s">
        <v>329</v>
      </c>
    </row>
    <row r="129" spans="1:34" ht="27" customHeight="true">
      <c r="A129" s="4" t="s"/>
      <c r="B129" s="4" t="s"/>
      <c r="C129" s="39" t="s"/>
      <c r="D129" s="59" t="s">
        <v>248</v>
      </c>
      <c r="E129" s="87" t="s">
        <v>29</v>
      </c>
      <c r="F129" s="29" t="s">
        <v>260</v>
      </c>
      <c r="G129" s="4" t="s"/>
      <c r="H129" s="4" t="s"/>
      <c r="I129" s="233" t="s"/>
      <c r="J129" s="23">
        <f>=COUNTIF(Q129:AH129,"=当前方案")+COUNTIF(Q129:AH129,"=存量维持")+COUNTIF(Q129:AH129,"=新技术试点")+COUNTIF(Q129:AH129,"=逐步淘汰")</f>
        <v>2</v>
      </c>
      <c r="K129" s="23">
        <f>=COUNTIF(Q129:AH129,"=未涉及")</f>
        <v>7</v>
      </c>
      <c r="L129" s="23" t="e">
        <f>=COUNTIF((Q129,S129,U129,W129,Y129,AA129,AC129,AE129,AG129),"")</f>
        <v>#VALUE!</v>
      </c>
      <c r="M129" s="22" t="s">
        <f>=IF(OR(E129="首选推荐"),"推荐",IF(OR(E129="新技术试点"),"中性","不推荐"))</f>
        <v>328</v>
      </c>
      <c r="N129" s="22">
        <f>=IF(M129="推荐",(J129+K129)/COUNTA(配置表!$G$3:$G$11),IF(M129="不推荐",1-P129,0))</f>
        <v>0</v>
      </c>
      <c r="O129" s="23">
        <f>=IF(M129="不推荐",J129,0)</f>
        <v>0</v>
      </c>
      <c r="P129" s="22">
        <f>=IF(M129="不推荐",J129/COUNTA(配置表!$G$3:$G$11),0)</f>
        <v>0</v>
      </c>
      <c r="Q129" s="213" t="s">
        <v>23</v>
      </c>
      <c r="R129" s="213" t="s">
        <v>329</v>
      </c>
      <c r="S129" s="213" t="s">
        <v>29</v>
      </c>
      <c r="T129" s="213" t="s">
        <v>329</v>
      </c>
      <c r="U129" s="213" t="s">
        <v>23</v>
      </c>
      <c r="V129" s="213" t="s">
        <v>327</v>
      </c>
      <c r="W129" s="229" t="s">
        <v>23</v>
      </c>
      <c r="X129" s="213" t="s">
        <v>327</v>
      </c>
      <c r="Y129" s="213" t="s">
        <v>23</v>
      </c>
      <c r="Z129" s="213" t="s">
        <v>329</v>
      </c>
      <c r="AA129" s="213" t="s">
        <v>29</v>
      </c>
      <c r="AB129" s="213" t="s">
        <v>329</v>
      </c>
      <c r="AC129" s="213" t="s">
        <v>23</v>
      </c>
      <c r="AD129" s="213" t="s">
        <v>329</v>
      </c>
      <c r="AE129" s="213" t="s">
        <v>23</v>
      </c>
      <c r="AF129" s="213" t="s">
        <v>327</v>
      </c>
      <c r="AG129" s="213" t="s">
        <v>23</v>
      </c>
      <c r="AH129" s="213" t="s">
        <v>329</v>
      </c>
    </row>
    <row r="130" spans="1:16" ht="27" customHeight="true">
      <c r="A130" s="122" t="s"/>
      <c r="B130" s="122" t="s"/>
      <c r="C130" s="123" t="s"/>
      <c r="D130" s="124" t="s"/>
      <c r="E130" s="125" t="s"/>
      <c r="F130" s="126" t="s"/>
      <c r="G130" s="127" t="s"/>
      <c r="H130" s="127" t="s"/>
      <c r="I130" s="127" t="s"/>
      <c r="J130" s="128" t="s"/>
      <c r="K130" s="128" t="s"/>
      <c r="L130" s="128" t="s"/>
      <c r="M130" s="127" t="s"/>
      <c r="N130" s="127" t="s"/>
      <c r="O130" s="128" t="s"/>
      <c r="P130" s="127" t="s"/>
    </row>
    <row r="131" spans="1:16" ht="27" customHeight="true">
      <c r="A131" s="122" t="s"/>
      <c r="B131" s="122" t="s"/>
      <c r="C131" s="123" t="s"/>
      <c r="D131" s="124" t="s"/>
      <c r="E131" s="125" t="s"/>
      <c r="F131" s="126" t="s"/>
      <c r="G131" s="127" t="s"/>
      <c r="H131" s="127" t="s"/>
      <c r="I131" s="127" t="s"/>
      <c r="J131" s="128" t="s"/>
      <c r="K131" s="128" t="s"/>
      <c r="L131" s="128" t="s"/>
      <c r="M131" s="127" t="s"/>
      <c r="N131" s="127" t="s"/>
      <c r="O131" s="128" t="s"/>
      <c r="P131" s="127" t="s"/>
    </row>
    <row r="132" spans="1:16" ht="27" customHeight="true">
      <c r="A132" s="122" t="s"/>
      <c r="B132" s="122" t="s"/>
      <c r="C132" s="123" t="s"/>
      <c r="D132" s="124" t="s"/>
      <c r="E132" s="125" t="s"/>
      <c r="F132" s="126" t="s"/>
      <c r="G132" s="127" t="s"/>
      <c r="H132" s="127" t="s"/>
      <c r="I132" s="127" t="s"/>
      <c r="J132" s="128" t="s"/>
      <c r="K132" s="128" t="s"/>
      <c r="L132" s="128" t="s"/>
      <c r="M132" s="127" t="s"/>
      <c r="N132" s="127" t="s"/>
      <c r="O132" s="128" t="s"/>
      <c r="P132" s="127" t="s"/>
    </row>
    <row r="133" spans="1:16" ht="27" customHeight="true">
      <c r="A133" s="122" t="s"/>
      <c r="B133" s="122" t="s"/>
      <c r="C133" s="123" t="s"/>
      <c r="D133" s="124" t="s"/>
      <c r="E133" s="125" t="s"/>
      <c r="F133" s="126" t="s"/>
      <c r="G133" s="127" t="s"/>
      <c r="H133" s="127" t="s"/>
      <c r="I133" s="127" t="s"/>
      <c r="J133" s="128" t="s"/>
      <c r="K133" s="128" t="s"/>
      <c r="L133" s="128" t="s"/>
      <c r="M133" s="127" t="s"/>
      <c r="N133" s="127" t="s"/>
      <c r="O133" s="128" t="s"/>
      <c r="P133" s="127" t="s"/>
    </row>
    <row r="134" spans="1:16" ht="27" customHeight="true">
      <c r="A134" s="122" t="s"/>
      <c r="B134" s="122" t="s"/>
      <c r="C134" s="123" t="s"/>
      <c r="D134" s="124" t="s"/>
      <c r="E134" s="125" t="s"/>
      <c r="F134" s="126" t="s"/>
      <c r="G134" s="127" t="s"/>
      <c r="H134" s="127" t="s"/>
      <c r="I134" s="127" t="s"/>
      <c r="J134" s="128" t="s"/>
      <c r="K134" s="128" t="s"/>
      <c r="L134" s="128" t="s"/>
      <c r="M134" s="127" t="s"/>
      <c r="N134" s="127" t="s"/>
      <c r="O134" s="128" t="s"/>
      <c r="P134" s="127" t="s"/>
    </row>
    <row r="135" spans="1:16" ht="27" customHeight="true">
      <c r="A135" s="122" t="s"/>
      <c r="B135" s="122" t="s"/>
      <c r="C135" s="123" t="s"/>
      <c r="D135" s="124" t="s"/>
      <c r="E135" s="125" t="s"/>
      <c r="F135" s="126" t="s"/>
      <c r="G135" s="127" t="s"/>
      <c r="H135" s="127" t="s"/>
      <c r="I135" s="127" t="s"/>
      <c r="J135" s="128" t="s"/>
      <c r="K135" s="128" t="s"/>
      <c r="L135" s="128" t="s"/>
      <c r="M135" s="127" t="s"/>
      <c r="N135" s="127" t="s"/>
      <c r="O135" s="128" t="s"/>
      <c r="P135" s="127" t="s"/>
    </row>
    <row r="136" spans="1:16" ht="27" customHeight="true">
      <c r="A136" s="122" t="s"/>
      <c r="B136" s="122" t="s"/>
      <c r="C136" s="123" t="s"/>
      <c r="D136" s="124" t="s"/>
      <c r="E136" s="125" t="s"/>
      <c r="F136" s="126" t="s"/>
      <c r="G136" s="127" t="s"/>
      <c r="H136" s="127" t="s"/>
      <c r="I136" s="127" t="s"/>
      <c r="J136" s="128" t="s"/>
      <c r="K136" s="128" t="s"/>
      <c r="L136" s="128" t="s"/>
      <c r="M136" s="127" t="s"/>
      <c r="N136" s="127" t="s"/>
      <c r="O136" s="128" t="s"/>
      <c r="P136" s="127" t="s"/>
    </row>
    <row r="137" spans="1:16" ht="27" customHeight="true">
      <c r="A137" s="122" t="s"/>
      <c r="B137" s="122" t="s"/>
      <c r="C137" s="123" t="s"/>
      <c r="D137" s="124" t="s"/>
      <c r="E137" s="125" t="s"/>
      <c r="F137" s="126" t="s"/>
      <c r="G137" s="127" t="s"/>
      <c r="H137" s="127" t="s"/>
      <c r="I137" s="127" t="s"/>
      <c r="J137" s="128" t="s"/>
      <c r="K137" s="128" t="s"/>
      <c r="L137" s="128" t="s"/>
      <c r="M137" s="127" t="s"/>
      <c r="N137" s="127" t="s"/>
      <c r="O137" s="128" t="s"/>
      <c r="P137" s="127" t="s"/>
    </row>
    <row r="138" spans="1:16" ht="27" customHeight="true">
      <c r="A138" s="122" t="s"/>
      <c r="B138" s="122" t="s"/>
      <c r="C138" s="123" t="s"/>
      <c r="D138" s="124" t="s"/>
      <c r="E138" s="125" t="s"/>
      <c r="F138" s="126" t="s"/>
      <c r="G138" s="127" t="s"/>
      <c r="H138" s="127" t="s"/>
      <c r="I138" s="127" t="s"/>
      <c r="J138" s="128" t="s"/>
      <c r="K138" s="128" t="s"/>
      <c r="L138" s="128" t="s"/>
      <c r="M138" s="127" t="s"/>
      <c r="N138" s="127" t="s"/>
      <c r="O138" s="128" t="s"/>
      <c r="P138" s="127" t="s"/>
    </row>
    <row r="139" spans="1:16" ht="27" customHeight="true">
      <c r="A139" s="122" t="s"/>
      <c r="B139" s="122" t="s"/>
      <c r="C139" s="123" t="s"/>
      <c r="D139" s="124" t="s"/>
      <c r="E139" s="125" t="s"/>
      <c r="F139" s="126" t="s"/>
      <c r="G139" s="127" t="s"/>
      <c r="H139" s="127" t="s"/>
      <c r="I139" s="127" t="s"/>
      <c r="J139" s="128" t="s"/>
      <c r="K139" s="128" t="s"/>
      <c r="L139" s="128" t="s"/>
      <c r="M139" s="127" t="s"/>
      <c r="N139" s="127" t="s"/>
      <c r="O139" s="128" t="s"/>
      <c r="P139" s="127" t="s"/>
    </row>
    <row r="140" spans="1:16" ht="27" customHeight="true">
      <c r="A140" s="122" t="s"/>
      <c r="B140" s="122" t="s"/>
      <c r="C140" s="123" t="s"/>
      <c r="D140" s="124" t="s"/>
      <c r="E140" s="125" t="s"/>
      <c r="F140" s="126" t="s"/>
      <c r="G140" s="127" t="s"/>
      <c r="H140" s="127" t="s"/>
      <c r="I140" s="127" t="s"/>
      <c r="J140" s="128" t="s"/>
      <c r="K140" s="128" t="s"/>
      <c r="L140" s="128" t="s"/>
      <c r="M140" s="127" t="s"/>
      <c r="N140" s="127" t="s"/>
      <c r="O140" s="128" t="s"/>
      <c r="P140" s="127" t="s"/>
    </row>
    <row r="141" spans="1:16" ht="27" customHeight="true">
      <c r="A141" s="122" t="s"/>
      <c r="B141" s="122" t="s"/>
      <c r="C141" s="123" t="s"/>
      <c r="D141" s="124" t="s"/>
      <c r="E141" s="125" t="s"/>
      <c r="F141" s="126" t="s"/>
      <c r="G141" s="127" t="s"/>
      <c r="H141" s="127" t="s"/>
      <c r="I141" s="127" t="s"/>
      <c r="J141" s="128" t="s"/>
      <c r="K141" s="128" t="s"/>
      <c r="L141" s="128" t="s"/>
      <c r="M141" s="127" t="s"/>
      <c r="N141" s="127" t="s"/>
      <c r="O141" s="128" t="s"/>
      <c r="P141" s="127" t="s"/>
    </row>
    <row r="142" spans="1:16" ht="27" customHeight="true">
      <c r="A142" s="122" t="s"/>
      <c r="B142" s="122" t="s"/>
      <c r="C142" s="123" t="s"/>
      <c r="D142" s="124" t="s"/>
      <c r="E142" s="125" t="s"/>
      <c r="F142" s="126" t="s"/>
      <c r="G142" s="127" t="s"/>
      <c r="H142" s="127" t="s"/>
      <c r="I142" s="127" t="s"/>
      <c r="J142" s="128" t="s"/>
      <c r="K142" s="128" t="s"/>
      <c r="L142" s="128" t="s"/>
      <c r="M142" s="127" t="s"/>
      <c r="N142" s="127" t="s"/>
      <c r="O142" s="128" t="s"/>
      <c r="P142" s="127" t="s"/>
    </row>
    <row r="143" spans="1:16" ht="27" customHeight="true">
      <c r="A143" s="122" t="s"/>
      <c r="B143" s="122" t="s"/>
      <c r="C143" s="123" t="s"/>
      <c r="D143" s="124" t="s"/>
      <c r="E143" s="125" t="s"/>
      <c r="F143" s="126" t="s"/>
      <c r="G143" s="127" t="s"/>
      <c r="H143" s="127" t="s"/>
      <c r="I143" s="127" t="s"/>
      <c r="J143" s="128" t="s"/>
      <c r="K143" s="128" t="s"/>
      <c r="L143" s="128" t="s"/>
      <c r="M143" s="127" t="s"/>
      <c r="N143" s="127" t="s"/>
      <c r="O143" s="128" t="s"/>
      <c r="P143" s="127" t="s"/>
    </row>
    <row r="144" spans="1:16" ht="27" customHeight="true">
      <c r="A144" s="122" t="s"/>
      <c r="B144" s="122" t="s"/>
      <c r="C144" s="123" t="s"/>
      <c r="D144" s="124" t="s"/>
      <c r="E144" s="125" t="s"/>
      <c r="F144" s="126" t="s"/>
      <c r="G144" s="127" t="s"/>
      <c r="H144" s="127" t="s"/>
      <c r="I144" s="127" t="s"/>
      <c r="J144" s="128" t="s"/>
      <c r="K144" s="128" t="s"/>
      <c r="L144" s="128" t="s"/>
      <c r="M144" s="127" t="s"/>
      <c r="N144" s="127" t="s"/>
      <c r="O144" s="128" t="s"/>
      <c r="P144" s="127" t="s"/>
    </row>
    <row r="145" spans="1:16" ht="27" customHeight="true">
      <c r="A145" s="122" t="s"/>
      <c r="B145" s="122" t="s"/>
      <c r="C145" s="123" t="s"/>
      <c r="D145" s="124" t="s"/>
      <c r="E145" s="125" t="s"/>
      <c r="F145" s="126" t="s"/>
      <c r="G145" s="127" t="s"/>
      <c r="H145" s="127" t="s"/>
      <c r="I145" s="127" t="s"/>
      <c r="J145" s="128" t="s"/>
      <c r="K145" s="128" t="s"/>
      <c r="L145" s="128" t="s"/>
      <c r="M145" s="127" t="s"/>
      <c r="N145" s="127" t="s"/>
      <c r="O145" s="128" t="s"/>
      <c r="P145" s="127" t="s"/>
    </row>
    <row r="146" spans="1:16" ht="27" customHeight="true">
      <c r="A146" s="122" t="s"/>
      <c r="B146" s="122" t="s"/>
      <c r="C146" s="123" t="s"/>
      <c r="D146" s="124" t="s"/>
      <c r="E146" s="125" t="s"/>
      <c r="F146" s="126" t="s"/>
      <c r="G146" s="127" t="s"/>
      <c r="H146" s="127" t="s"/>
      <c r="I146" s="127" t="s"/>
      <c r="J146" s="128" t="s"/>
      <c r="K146" s="128" t="s"/>
      <c r="L146" s="128" t="s"/>
      <c r="M146" s="127" t="s"/>
      <c r="N146" s="127" t="s"/>
      <c r="O146" s="128" t="s"/>
      <c r="P146" s="127" t="s"/>
    </row>
    <row r="147" spans="1:16" ht="27" customHeight="true">
      <c r="A147" s="122" t="s"/>
      <c r="B147" s="122" t="s"/>
      <c r="C147" s="123" t="s"/>
      <c r="D147" s="124" t="s"/>
      <c r="E147" s="125" t="s"/>
      <c r="F147" s="126" t="s"/>
      <c r="G147" s="127" t="s"/>
      <c r="H147" s="127" t="s"/>
      <c r="I147" s="127" t="s"/>
      <c r="J147" s="128" t="s"/>
      <c r="K147" s="128" t="s"/>
      <c r="L147" s="128" t="s"/>
      <c r="M147" s="127" t="s"/>
      <c r="N147" s="127" t="s"/>
      <c r="O147" s="128" t="s"/>
      <c r="P147" s="127" t="s"/>
    </row>
    <row r="148" spans="1:16" ht="27" customHeight="true">
      <c r="A148" s="122" t="s"/>
      <c r="B148" s="122" t="s"/>
      <c r="C148" s="123" t="s"/>
      <c r="D148" s="124" t="s"/>
      <c r="E148" s="125" t="s"/>
      <c r="F148" s="126" t="s"/>
      <c r="G148" s="127" t="s"/>
      <c r="H148" s="127" t="s"/>
      <c r="I148" s="127" t="s"/>
      <c r="J148" s="128" t="s"/>
      <c r="K148" s="128" t="s"/>
      <c r="L148" s="128" t="s"/>
      <c r="M148" s="127" t="s"/>
      <c r="N148" s="127" t="s"/>
      <c r="O148" s="128" t="s"/>
      <c r="P148" s="127" t="s"/>
    </row>
    <row r="149" spans="1:16" ht="27" customHeight="true">
      <c r="A149" s="122" t="s"/>
      <c r="B149" s="122" t="s"/>
      <c r="C149" s="123" t="s"/>
      <c r="D149" s="124" t="s"/>
      <c r="E149" s="125" t="s"/>
      <c r="F149" s="126" t="s"/>
      <c r="G149" s="127" t="s"/>
      <c r="H149" s="127" t="s"/>
      <c r="I149" s="127" t="s"/>
      <c r="J149" s="128" t="s"/>
      <c r="K149" s="128" t="s"/>
      <c r="L149" s="128" t="s"/>
      <c r="M149" s="127" t="s"/>
      <c r="N149" s="127" t="s"/>
      <c r="O149" s="128" t="s"/>
      <c r="P149" s="127" t="s"/>
    </row>
    <row r="150" spans="1:16" ht="27" customHeight="true">
      <c r="A150" s="122" t="s"/>
      <c r="B150" s="122" t="s"/>
      <c r="C150" s="123" t="s"/>
      <c r="D150" s="124" t="s"/>
      <c r="E150" s="125" t="s"/>
      <c r="F150" s="126" t="s"/>
      <c r="G150" s="127" t="s"/>
      <c r="H150" s="127" t="s"/>
      <c r="I150" s="127" t="s"/>
      <c r="J150" s="128" t="s"/>
      <c r="K150" s="128" t="s"/>
      <c r="L150" s="128" t="s"/>
      <c r="M150" s="127" t="s"/>
      <c r="N150" s="127" t="s"/>
      <c r="O150" s="128" t="s"/>
      <c r="P150" s="127" t="s"/>
    </row>
    <row r="151" spans="1:16" ht="27" customHeight="true">
      <c r="A151" s="122" t="s"/>
      <c r="B151" s="122" t="s"/>
      <c r="C151" s="123" t="s"/>
      <c r="D151" s="124" t="s"/>
      <c r="E151" s="125" t="s"/>
      <c r="F151" s="126" t="s"/>
      <c r="G151" s="127" t="s"/>
      <c r="H151" s="127" t="s"/>
      <c r="I151" s="127" t="s"/>
      <c r="J151" s="128" t="s"/>
      <c r="K151" s="128" t="s"/>
      <c r="L151" s="128" t="s"/>
      <c r="M151" s="127" t="s"/>
      <c r="N151" s="127" t="s"/>
      <c r="O151" s="128" t="s"/>
      <c r="P151" s="127" t="s"/>
    </row>
    <row r="152" spans="1:16" ht="27" customHeight="true">
      <c r="A152" s="122" t="s"/>
      <c r="B152" s="122" t="s"/>
      <c r="C152" s="123" t="s"/>
      <c r="D152" s="124" t="s"/>
      <c r="E152" s="125" t="s"/>
      <c r="F152" s="126" t="s"/>
      <c r="G152" s="127" t="s"/>
      <c r="H152" s="127" t="s"/>
      <c r="I152" s="127" t="s"/>
      <c r="J152" s="128" t="s"/>
      <c r="K152" s="128" t="s"/>
      <c r="L152" s="128" t="s"/>
      <c r="M152" s="127" t="s"/>
      <c r="N152" s="127" t="s"/>
      <c r="O152" s="128" t="s"/>
      <c r="P152" s="127" t="s"/>
    </row>
    <row r="153" spans="1:16" ht="27" customHeight="true">
      <c r="A153" s="122" t="s"/>
      <c r="B153" s="122" t="s"/>
      <c r="C153" s="123" t="s"/>
      <c r="D153" s="124" t="s"/>
      <c r="E153" s="125" t="s"/>
      <c r="F153" s="126" t="s"/>
      <c r="G153" s="127" t="s"/>
      <c r="H153" s="127" t="s"/>
      <c r="I153" s="127" t="s"/>
      <c r="J153" s="128" t="s"/>
      <c r="K153" s="128" t="s"/>
      <c r="L153" s="128" t="s"/>
      <c r="M153" s="127" t="s"/>
      <c r="N153" s="127" t="s"/>
      <c r="O153" s="128" t="s"/>
      <c r="P153" s="127" t="s"/>
    </row>
    <row r="154" spans="1:16" ht="27" customHeight="true">
      <c r="A154" s="122" t="s"/>
      <c r="B154" s="122" t="s"/>
      <c r="C154" s="123" t="s"/>
      <c r="D154" s="124" t="s"/>
      <c r="E154" s="125" t="s"/>
      <c r="F154" s="126" t="s"/>
      <c r="G154" s="127" t="s"/>
      <c r="H154" s="127" t="s"/>
      <c r="I154" s="127" t="s"/>
      <c r="J154" s="128" t="s"/>
      <c r="K154" s="128" t="s"/>
      <c r="L154" s="128" t="s"/>
      <c r="M154" s="127" t="s"/>
      <c r="N154" s="127" t="s"/>
      <c r="O154" s="128" t="s"/>
      <c r="P154" s="127" t="s"/>
    </row>
    <row r="155" spans="1:16" ht="27" customHeight="true">
      <c r="A155" s="122" t="s"/>
      <c r="B155" s="122" t="s"/>
      <c r="C155" s="123" t="s"/>
      <c r="D155" s="124" t="s"/>
      <c r="E155" s="125" t="s"/>
      <c r="F155" s="126" t="s"/>
      <c r="G155" s="127" t="s"/>
      <c r="H155" s="127" t="s"/>
      <c r="I155" s="127" t="s"/>
      <c r="J155" s="128" t="s"/>
      <c r="K155" s="128" t="s"/>
      <c r="L155" s="128" t="s"/>
      <c r="M155" s="127" t="s"/>
      <c r="N155" s="127" t="s"/>
      <c r="O155" s="128" t="s"/>
      <c r="P155" s="127" t="s"/>
    </row>
    <row r="156" spans="1:16" ht="27" customHeight="true">
      <c r="A156" s="122" t="s"/>
      <c r="B156" s="122" t="s"/>
      <c r="C156" s="123" t="s"/>
      <c r="D156" s="124" t="s"/>
      <c r="E156" s="125" t="s"/>
      <c r="F156" s="126" t="s"/>
      <c r="G156" s="127" t="s"/>
      <c r="H156" s="127" t="s"/>
      <c r="I156" s="127" t="s"/>
      <c r="J156" s="128" t="s"/>
      <c r="K156" s="128" t="s"/>
      <c r="L156" s="128" t="s"/>
      <c r="M156" s="127" t="s"/>
      <c r="N156" s="127" t="s"/>
      <c r="O156" s="128" t="s"/>
      <c r="P156" s="127" t="s"/>
    </row>
    <row r="157" spans="1:16" ht="27" customHeight="true">
      <c r="A157" s="122" t="s"/>
      <c r="B157" s="122" t="s"/>
      <c r="C157" s="123" t="s"/>
      <c r="D157" s="124" t="s"/>
      <c r="E157" s="125" t="s"/>
      <c r="F157" s="126" t="s"/>
      <c r="G157" s="127" t="s"/>
      <c r="H157" s="127" t="s"/>
      <c r="I157" s="127" t="s"/>
      <c r="J157" s="128" t="s"/>
      <c r="K157" s="128" t="s"/>
      <c r="L157" s="128" t="s"/>
      <c r="M157" s="127" t="s"/>
      <c r="N157" s="127" t="s"/>
      <c r="O157" s="128" t="s"/>
      <c r="P157" s="127" t="s"/>
    </row>
    <row r="158" spans="1:16" ht="27" customHeight="true">
      <c r="A158" s="122" t="s"/>
      <c r="B158" s="122" t="s"/>
      <c r="C158" s="123" t="s"/>
      <c r="D158" s="124" t="s"/>
      <c r="E158" s="125" t="s"/>
      <c r="F158" s="126" t="s"/>
      <c r="G158" s="127" t="s"/>
      <c r="H158" s="127" t="s"/>
      <c r="I158" s="127" t="s"/>
      <c r="J158" s="128" t="s"/>
      <c r="K158" s="128" t="s"/>
      <c r="L158" s="128" t="s"/>
      <c r="M158" s="127" t="s"/>
      <c r="N158" s="127" t="s"/>
      <c r="O158" s="128" t="s"/>
      <c r="P158" s="127" t="s"/>
    </row>
    <row r="159" spans="1:16" ht="26" customHeight="true">
      <c r="A159" s="122" t="s"/>
      <c r="B159" s="122" t="s"/>
      <c r="C159" s="123" t="s"/>
      <c r="D159" s="124" t="s"/>
      <c r="E159" s="125" t="s"/>
      <c r="F159" s="126" t="s"/>
      <c r="G159" s="127" t="s"/>
      <c r="H159" s="127" t="s"/>
      <c r="I159" s="127" t="s"/>
      <c r="J159" s="128" t="s"/>
      <c r="K159" s="128" t="s"/>
      <c r="L159" s="128" t="s"/>
      <c r="M159" s="127" t="s"/>
      <c r="N159" s="127" t="s"/>
      <c r="O159" s="128" t="s"/>
      <c r="P159" s="127" t="s"/>
    </row>
    <row r="160" spans="1:16" ht="26" customHeight="true">
      <c r="A160" s="122" t="s"/>
      <c r="B160" s="122" t="s"/>
      <c r="C160" s="123" t="s"/>
      <c r="D160" s="124" t="s"/>
      <c r="E160" s="125" t="s"/>
      <c r="F160" s="126" t="s"/>
      <c r="G160" s="127" t="s"/>
      <c r="H160" s="127" t="s"/>
      <c r="I160" s="127" t="s"/>
      <c r="J160" s="128" t="s"/>
      <c r="K160" s="128" t="s"/>
      <c r="L160" s="128" t="s"/>
      <c r="M160" s="127" t="s"/>
      <c r="N160" s="127" t="s"/>
      <c r="O160" s="128" t="s"/>
      <c r="P160" s="127" t="s"/>
    </row>
    <row r="161" spans="1:16" ht="26" customHeight="true">
      <c r="A161" s="122" t="s"/>
      <c r="B161" s="122" t="s"/>
      <c r="C161" s="123" t="s"/>
      <c r="D161" s="124" t="s"/>
      <c r="E161" s="125" t="s"/>
      <c r="F161" s="126" t="s"/>
      <c r="G161" s="127" t="s"/>
      <c r="H161" s="127" t="s"/>
      <c r="I161" s="127" t="s"/>
      <c r="J161" s="128" t="s"/>
      <c r="K161" s="128" t="s"/>
      <c r="L161" s="128" t="s"/>
      <c r="M161" s="127" t="s"/>
      <c r="N161" s="127" t="s"/>
      <c r="O161" s="128" t="s"/>
      <c r="P161" s="127" t="s"/>
    </row>
    <row r="162" spans="1:16" ht="26" customHeight="true">
      <c r="A162" s="122" t="s"/>
      <c r="B162" s="122" t="s"/>
      <c r="C162" s="123" t="s"/>
      <c r="D162" s="124" t="s"/>
      <c r="E162" s="125" t="s"/>
      <c r="F162" s="126" t="s"/>
      <c r="G162" s="127" t="s"/>
      <c r="H162" s="127" t="s"/>
      <c r="I162" s="127" t="s"/>
      <c r="J162" s="128" t="s"/>
      <c r="K162" s="128" t="s"/>
      <c r="L162" s="128" t="s"/>
      <c r="M162" s="127" t="s"/>
      <c r="N162" s="127" t="s"/>
      <c r="O162" s="128" t="s"/>
      <c r="P162" s="127" t="s"/>
    </row>
    <row r="163" spans="1:16" ht="26" customHeight="true">
      <c r="A163" s="122" t="s"/>
      <c r="B163" s="122" t="s"/>
      <c r="C163" s="123" t="s"/>
      <c r="D163" s="124" t="s"/>
      <c r="E163" s="125" t="s"/>
      <c r="F163" s="126" t="s"/>
      <c r="G163" s="127" t="s"/>
      <c r="H163" s="127" t="s"/>
      <c r="I163" s="127" t="s"/>
      <c r="J163" s="128" t="s"/>
      <c r="K163" s="128" t="s"/>
      <c r="L163" s="128" t="s"/>
      <c r="M163" s="127" t="s"/>
      <c r="N163" s="127" t="s"/>
      <c r="O163" s="128" t="s"/>
      <c r="P163" s="127" t="s"/>
    </row>
    <row r="164" spans="1:16" ht="26" customHeight="true">
      <c r="A164" s="122" t="s"/>
      <c r="B164" s="122" t="s"/>
      <c r="C164" s="123" t="s"/>
      <c r="D164" s="124" t="s"/>
      <c r="E164" s="125" t="s"/>
      <c r="F164" s="126" t="s"/>
      <c r="G164" s="127" t="s"/>
      <c r="H164" s="127" t="s"/>
      <c r="I164" s="127" t="s"/>
      <c r="J164" s="128" t="s"/>
      <c r="K164" s="128" t="s"/>
      <c r="L164" s="128" t="s"/>
      <c r="M164" s="127" t="s"/>
      <c r="N164" s="127" t="s"/>
      <c r="O164" s="128" t="s"/>
      <c r="P164" s="127" t="s"/>
    </row>
    <row r="165" spans="1:16">
      <c r="A165" s="122" t="s"/>
      <c r="B165" s="122" t="s"/>
      <c r="C165" s="123" t="s"/>
      <c r="D165" s="124" t="s"/>
      <c r="E165" s="125" t="s"/>
      <c r="F165" s="126" t="s"/>
      <c r="G165" s="127" t="s"/>
      <c r="H165" s="127" t="s"/>
      <c r="I165" s="127" t="s"/>
      <c r="J165" s="128" t="s"/>
      <c r="K165" s="128" t="s"/>
      <c r="L165" s="128" t="s"/>
      <c r="M165" s="127" t="s"/>
      <c r="N165" s="127" t="s"/>
      <c r="O165" s="128" t="s"/>
      <c r="P165" s="127" t="s"/>
    </row>
    <row r="166" spans="1:16">
      <c r="A166" s="122" t="s"/>
      <c r="B166" s="122" t="s"/>
      <c r="C166" s="123" t="s"/>
      <c r="D166" s="124" t="s"/>
      <c r="E166" s="125" t="s"/>
      <c r="F166" s="126" t="s"/>
      <c r="G166" s="127" t="s"/>
      <c r="H166" s="127" t="s"/>
      <c r="I166" s="127" t="s"/>
      <c r="J166" s="128" t="s"/>
      <c r="K166" s="128" t="s"/>
      <c r="L166" s="128" t="s"/>
      <c r="M166" s="127" t="s"/>
      <c r="N166" s="127" t="s"/>
      <c r="O166" s="128" t="s"/>
      <c r="P166" s="127" t="s"/>
    </row>
    <row r="167" spans="1:16">
      <c r="A167" s="122" t="s"/>
      <c r="B167" s="122" t="s"/>
      <c r="C167" s="123" t="s"/>
      <c r="D167" s="124" t="s"/>
      <c r="E167" s="125" t="s"/>
      <c r="F167" s="126" t="s"/>
      <c r="G167" s="127" t="s"/>
      <c r="H167" s="127" t="s"/>
      <c r="I167" s="127" t="s"/>
      <c r="J167" s="128" t="s"/>
      <c r="K167" s="128" t="s"/>
      <c r="L167" s="128" t="s"/>
      <c r="M167" s="127" t="s"/>
      <c r="N167" s="127" t="s"/>
      <c r="O167" s="128" t="s"/>
      <c r="P167" s="127" t="s"/>
    </row>
    <row r="168" spans="1:16">
      <c r="A168" s="122" t="s"/>
      <c r="B168" s="122" t="s"/>
      <c r="C168" s="123" t="s"/>
      <c r="D168" s="124" t="s"/>
      <c r="E168" s="125" t="s"/>
      <c r="F168" s="126" t="s"/>
      <c r="G168" s="127" t="s"/>
      <c r="H168" s="127" t="s"/>
      <c r="I168" s="127" t="s"/>
      <c r="J168" s="128" t="s"/>
      <c r="K168" s="128" t="s"/>
      <c r="L168" s="128" t="s"/>
      <c r="M168" s="127" t="s"/>
      <c r="N168" s="127" t="s"/>
      <c r="O168" s="128" t="s"/>
      <c r="P168" s="127" t="s"/>
    </row>
    <row r="169" spans="1:16">
      <c r="A169" s="122" t="s"/>
      <c r="B169" s="122" t="s"/>
      <c r="C169" s="123" t="s"/>
      <c r="D169" s="124" t="s"/>
      <c r="E169" s="125" t="s"/>
      <c r="F169" s="126" t="s"/>
      <c r="G169" s="127" t="s"/>
      <c r="H169" s="127" t="s"/>
      <c r="I169" s="127" t="s"/>
      <c r="J169" s="128" t="s"/>
      <c r="K169" s="128" t="s"/>
      <c r="L169" s="128" t="s"/>
      <c r="M169" s="127" t="s"/>
      <c r="N169" s="127" t="s"/>
      <c r="O169" s="128" t="s"/>
      <c r="P169" s="127" t="s"/>
    </row>
    <row r="170" spans="1:16">
      <c r="A170" s="122" t="s"/>
      <c r="B170" s="122" t="s"/>
      <c r="C170" s="123" t="s"/>
      <c r="D170" s="124" t="s"/>
      <c r="E170" s="125" t="s"/>
      <c r="F170" s="126" t="s"/>
      <c r="G170" s="127" t="s"/>
      <c r="H170" s="127" t="s"/>
      <c r="I170" s="127" t="s"/>
      <c r="J170" s="128" t="s"/>
      <c r="K170" s="128" t="s"/>
      <c r="L170" s="128" t="s"/>
      <c r="M170" s="127" t="s"/>
      <c r="N170" s="127" t="s"/>
      <c r="O170" s="128" t="s"/>
      <c r="P170" s="127" t="s"/>
    </row>
    <row r="171" spans="1:16">
      <c r="A171" s="122" t="s"/>
      <c r="B171" s="122" t="s"/>
      <c r="C171" s="123" t="s"/>
      <c r="D171" s="124" t="s"/>
      <c r="E171" s="125" t="s"/>
      <c r="F171" s="126" t="s"/>
      <c r="G171" s="127" t="s"/>
      <c r="H171" s="127" t="s"/>
      <c r="I171" s="127" t="s"/>
      <c r="J171" s="128" t="s"/>
      <c r="K171" s="128" t="s"/>
      <c r="L171" s="128" t="s"/>
      <c r="M171" s="127" t="s"/>
      <c r="N171" s="127" t="s"/>
      <c r="O171" s="128" t="s"/>
      <c r="P171" s="127" t="s"/>
    </row>
    <row r="172" spans="1:16">
      <c r="A172" s="122" t="s"/>
      <c r="B172" s="122" t="s"/>
      <c r="C172" s="123" t="s"/>
      <c r="D172" s="124" t="s"/>
      <c r="E172" s="125" t="s"/>
      <c r="F172" s="126" t="s"/>
      <c r="G172" s="127" t="s"/>
      <c r="H172" s="127" t="s"/>
      <c r="I172" s="127" t="s"/>
      <c r="J172" s="128" t="s"/>
      <c r="K172" s="128" t="s"/>
      <c r="L172" s="128" t="s"/>
      <c r="M172" s="127" t="s"/>
      <c r="N172" s="127" t="s"/>
      <c r="O172" s="128" t="s"/>
      <c r="P172" s="127" t="s"/>
    </row>
    <row r="173" spans="1:16">
      <c r="A173" s="122" t="s"/>
      <c r="B173" s="122" t="s"/>
      <c r="C173" s="123" t="s"/>
      <c r="D173" s="124" t="s"/>
      <c r="E173" s="125" t="s"/>
      <c r="F173" s="126" t="s"/>
      <c r="G173" s="127" t="s"/>
      <c r="H173" s="127" t="s"/>
      <c r="I173" s="127" t="s"/>
      <c r="J173" s="128" t="s"/>
      <c r="K173" s="128" t="s"/>
      <c r="L173" s="128" t="s"/>
      <c r="M173" s="127" t="s"/>
      <c r="N173" s="127" t="s"/>
      <c r="O173" s="128" t="s"/>
      <c r="P173" s="127" t="s"/>
    </row>
    <row r="174" spans="1:16">
      <c r="A174" s="122" t="s"/>
      <c r="B174" s="122" t="s"/>
      <c r="C174" s="123" t="s"/>
      <c r="D174" s="124" t="s"/>
      <c r="E174" s="125" t="s"/>
      <c r="F174" s="126" t="s"/>
      <c r="G174" s="127" t="s"/>
      <c r="H174" s="127" t="s"/>
      <c r="I174" s="127" t="s"/>
      <c r="J174" s="128" t="s"/>
      <c r="K174" s="128" t="s"/>
      <c r="L174" s="128" t="s"/>
      <c r="M174" s="127" t="s"/>
      <c r="N174" s="127" t="s"/>
      <c r="O174" s="128" t="s"/>
      <c r="P174" s="127" t="s"/>
    </row>
    <row r="175" spans="1:16">
      <c r="A175" s="122" t="s"/>
      <c r="B175" s="122" t="s"/>
      <c r="C175" s="123" t="s"/>
      <c r="D175" s="124" t="s"/>
      <c r="E175" s="125" t="s"/>
      <c r="F175" s="126" t="s"/>
      <c r="G175" s="127" t="s"/>
      <c r="H175" s="127" t="s"/>
      <c r="I175" s="127" t="s"/>
      <c r="J175" s="128" t="s"/>
      <c r="K175" s="128" t="s"/>
      <c r="L175" s="128" t="s"/>
      <c r="M175" s="127" t="s"/>
      <c r="N175" s="127" t="s"/>
      <c r="O175" s="128" t="s"/>
      <c r="P175" s="127" t="s"/>
    </row>
    <row r="176" spans="1:16">
      <c r="A176" s="122" t="s"/>
      <c r="B176" s="122" t="s"/>
      <c r="C176" s="123" t="s"/>
      <c r="D176" s="124" t="s"/>
      <c r="E176" s="125" t="s"/>
      <c r="F176" s="126" t="s"/>
      <c r="G176" s="127" t="s"/>
      <c r="H176" s="127" t="s"/>
      <c r="I176" s="127" t="s"/>
      <c r="J176" s="128" t="s"/>
      <c r="K176" s="128" t="s"/>
      <c r="L176" s="128" t="s"/>
      <c r="M176" s="127" t="s"/>
      <c r="N176" s="127" t="s"/>
      <c r="O176" s="128" t="s"/>
      <c r="P176" s="127" t="s"/>
    </row>
    <row r="177" spans="1:16">
      <c r="A177" s="122" t="s"/>
      <c r="B177" s="122" t="s"/>
      <c r="C177" s="123" t="s"/>
      <c r="D177" s="124" t="s"/>
      <c r="E177" s="125" t="s"/>
      <c r="F177" s="126" t="s"/>
      <c r="G177" s="127" t="s"/>
      <c r="H177" s="127" t="s"/>
      <c r="I177" s="127" t="s"/>
      <c r="J177" s="128" t="s"/>
      <c r="K177" s="128" t="s"/>
      <c r="L177" s="128" t="s"/>
      <c r="M177" s="127" t="s"/>
      <c r="N177" s="127" t="s"/>
      <c r="O177" s="128" t="s"/>
      <c r="P177" s="127" t="s"/>
    </row>
    <row r="178" spans="1:16">
      <c r="A178" s="122" t="s"/>
      <c r="B178" s="122" t="s"/>
      <c r="C178" s="123" t="s"/>
      <c r="D178" s="124" t="s"/>
      <c r="E178" s="125" t="s"/>
      <c r="F178" s="126" t="s"/>
      <c r="G178" s="127" t="s"/>
      <c r="H178" s="127" t="s"/>
      <c r="I178" s="127" t="s"/>
      <c r="J178" s="128" t="s"/>
      <c r="K178" s="128" t="s"/>
      <c r="L178" s="128" t="s"/>
      <c r="M178" s="127" t="s"/>
      <c r="N178" s="127" t="s"/>
      <c r="O178" s="128" t="s"/>
      <c r="P178" s="127" t="s"/>
    </row>
    <row r="179" spans="1:16">
      <c r="A179" s="122" t="s"/>
      <c r="B179" s="122" t="s"/>
      <c r="C179" s="123" t="s"/>
      <c r="D179" s="124" t="s"/>
      <c r="E179" s="125" t="s"/>
      <c r="F179" s="126" t="s"/>
      <c r="G179" s="127" t="s"/>
      <c r="H179" s="127" t="s"/>
      <c r="I179" s="127" t="s"/>
      <c r="J179" s="128" t="s"/>
      <c r="K179" s="128" t="s"/>
      <c r="L179" s="128" t="s"/>
      <c r="M179" s="127" t="s"/>
      <c r="N179" s="127" t="s"/>
      <c r="O179" s="128" t="s"/>
      <c r="P179" s="127" t="s"/>
    </row>
    <row r="180" spans="1:16">
      <c r="A180" s="122" t="s"/>
      <c r="B180" s="122" t="s"/>
      <c r="C180" s="123" t="s"/>
      <c r="D180" s="124" t="s"/>
      <c r="E180" s="125" t="s"/>
      <c r="F180" s="126" t="s"/>
      <c r="G180" s="127" t="s"/>
      <c r="H180" s="127" t="s"/>
      <c r="I180" s="127" t="s"/>
      <c r="J180" s="128" t="s"/>
      <c r="K180" s="128" t="s"/>
      <c r="L180" s="128" t="s"/>
      <c r="M180" s="127" t="s"/>
      <c r="N180" s="127" t="s"/>
      <c r="O180" s="128" t="s"/>
      <c r="P180" s="127" t="s"/>
    </row>
    <row r="181" spans="1:16">
      <c r="A181" s="122" t="s"/>
      <c r="B181" s="122" t="s"/>
      <c r="C181" s="123" t="s"/>
      <c r="D181" s="124" t="s"/>
      <c r="E181" s="125" t="s"/>
      <c r="F181" s="126" t="s"/>
      <c r="G181" s="127" t="s"/>
      <c r="H181" s="127" t="s"/>
      <c r="I181" s="127" t="s"/>
      <c r="J181" s="128" t="s"/>
      <c r="K181" s="128" t="s"/>
      <c r="L181" s="128" t="s"/>
      <c r="M181" s="127" t="s"/>
      <c r="N181" s="127" t="s"/>
      <c r="O181" s="128" t="s"/>
      <c r="P181" s="127" t="s"/>
    </row>
    <row r="182" spans="1:16">
      <c r="A182" s="122" t="s"/>
      <c r="B182" s="122" t="s"/>
      <c r="C182" s="123" t="s"/>
      <c r="D182" s="124" t="s"/>
      <c r="E182" s="125" t="s"/>
      <c r="F182" s="126" t="s"/>
      <c r="G182" s="127" t="s"/>
      <c r="H182" s="127" t="s"/>
      <c r="I182" s="127" t="s"/>
      <c r="J182" s="128" t="s"/>
      <c r="K182" s="128" t="s"/>
      <c r="L182" s="128" t="s"/>
      <c r="M182" s="127" t="s"/>
      <c r="N182" s="127" t="s"/>
      <c r="O182" s="128" t="s"/>
      <c r="P182" s="127" t="s"/>
    </row>
    <row r="183" spans="1:16">
      <c r="A183" s="122" t="s"/>
      <c r="B183" s="122" t="s"/>
      <c r="C183" s="123" t="s"/>
      <c r="D183" s="124" t="s"/>
      <c r="E183" s="125" t="s"/>
      <c r="F183" s="126" t="s"/>
      <c r="G183" s="127" t="s"/>
      <c r="H183" s="127" t="s"/>
      <c r="I183" s="127" t="s"/>
      <c r="J183" s="128" t="s"/>
      <c r="K183" s="128" t="s"/>
      <c r="L183" s="128" t="s"/>
      <c r="M183" s="127" t="s"/>
      <c r="N183" s="127" t="s"/>
      <c r="O183" s="128" t="s"/>
      <c r="P183" s="127" t="s"/>
    </row>
    <row r="184" spans="1:16">
      <c r="A184" s="122" t="s"/>
      <c r="B184" s="122" t="s"/>
      <c r="C184" s="123" t="s"/>
      <c r="D184" s="124" t="s"/>
      <c r="E184" s="125" t="s"/>
      <c r="F184" s="126" t="s"/>
      <c r="G184" s="127" t="s"/>
      <c r="H184" s="127" t="s"/>
      <c r="I184" s="127" t="s"/>
      <c r="J184" s="128" t="s"/>
      <c r="K184" s="128" t="s"/>
      <c r="L184" s="128" t="s"/>
      <c r="M184" s="127" t="s"/>
      <c r="N184" s="127" t="s"/>
      <c r="O184" s="128" t="s"/>
      <c r="P184" s="127" t="s"/>
    </row>
    <row r="185" spans="1:16">
      <c r="A185" s="122" t="s"/>
      <c r="B185" s="122" t="s"/>
      <c r="C185" s="123" t="s"/>
      <c r="D185" s="124" t="s"/>
      <c r="E185" s="125" t="s"/>
      <c r="F185" s="126" t="s"/>
      <c r="G185" s="127" t="s"/>
      <c r="H185" s="127" t="s"/>
      <c r="I185" s="127" t="s"/>
      <c r="J185" s="128" t="s"/>
      <c r="K185" s="128" t="s"/>
      <c r="L185" s="128" t="s"/>
      <c r="M185" s="127" t="s"/>
      <c r="N185" s="127" t="s"/>
      <c r="O185" s="128" t="s"/>
      <c r="P185" s="127" t="s"/>
    </row>
    <row r="186" spans="1:16">
      <c r="A186" s="122" t="s"/>
      <c r="B186" s="122" t="s"/>
      <c r="C186" s="123" t="s"/>
      <c r="D186" s="124" t="s"/>
      <c r="E186" s="125" t="s"/>
      <c r="F186" s="126" t="s"/>
      <c r="G186" s="127" t="s"/>
      <c r="H186" s="127" t="s"/>
      <c r="I186" s="127" t="s"/>
      <c r="J186" s="128" t="s"/>
      <c r="K186" s="128" t="s"/>
      <c r="L186" s="128" t="s"/>
      <c r="M186" s="127" t="s"/>
      <c r="N186" s="127" t="s"/>
      <c r="O186" s="128" t="s"/>
      <c r="P186" s="127" t="s"/>
    </row>
    <row r="187" spans="1:16">
      <c r="A187" s="122" t="s"/>
      <c r="B187" s="122" t="s"/>
      <c r="C187" s="123" t="s"/>
      <c r="D187" s="124" t="s"/>
      <c r="E187" s="125" t="s"/>
      <c r="F187" s="126" t="s"/>
      <c r="G187" s="127" t="s"/>
      <c r="H187" s="127" t="s"/>
      <c r="I187" s="127" t="s"/>
      <c r="J187" s="128" t="s"/>
      <c r="K187" s="128" t="s"/>
      <c r="L187" s="128" t="s"/>
      <c r="M187" s="127" t="s"/>
      <c r="N187" s="127" t="s"/>
      <c r="O187" s="128" t="s"/>
      <c r="P187" s="127" t="s"/>
    </row>
    <row r="188" spans="1:16">
      <c r="A188" s="122" t="s"/>
      <c r="B188" s="122" t="s"/>
      <c r="C188" s="123" t="s"/>
      <c r="D188" s="124" t="s"/>
      <c r="E188" s="125" t="s"/>
      <c r="F188" s="126" t="s"/>
      <c r="G188" s="127" t="s"/>
      <c r="H188" s="127" t="s"/>
      <c r="I188" s="127" t="s"/>
      <c r="J188" s="128" t="s"/>
      <c r="K188" s="128" t="s"/>
      <c r="L188" s="128" t="s"/>
      <c r="M188" s="127" t="s"/>
      <c r="N188" s="127" t="s"/>
      <c r="O188" s="128" t="s"/>
      <c r="P188" s="127" t="s"/>
    </row>
    <row r="189" spans="1:16">
      <c r="A189" s="122" t="s"/>
      <c r="B189" s="122" t="s"/>
      <c r="C189" s="123" t="s"/>
      <c r="D189" s="124" t="s"/>
      <c r="E189" s="125" t="s"/>
      <c r="F189" s="126" t="s"/>
      <c r="G189" s="127" t="s"/>
      <c r="H189" s="127" t="s"/>
      <c r="I189" s="127" t="s"/>
      <c r="J189" s="128" t="s"/>
      <c r="K189" s="128" t="s"/>
      <c r="L189" s="128" t="s"/>
      <c r="M189" s="127" t="s"/>
      <c r="N189" s="127" t="s"/>
      <c r="O189" s="128" t="s"/>
      <c r="P189" s="127" t="s"/>
    </row>
    <row r="190" spans="1:16">
      <c r="A190" s="122" t="s"/>
      <c r="B190" s="122" t="s"/>
      <c r="C190" s="123" t="s"/>
      <c r="D190" s="124" t="s"/>
      <c r="E190" s="125" t="s"/>
      <c r="F190" s="126" t="s"/>
      <c r="G190" s="127" t="s"/>
      <c r="H190" s="127" t="s"/>
      <c r="I190" s="127" t="s"/>
      <c r="J190" s="128" t="s"/>
      <c r="K190" s="128" t="s"/>
      <c r="L190" s="128" t="s"/>
      <c r="M190" s="127" t="s"/>
      <c r="N190" s="127" t="s"/>
      <c r="O190" s="128" t="s"/>
      <c r="P190" s="127" t="s"/>
    </row>
    <row r="191" spans="1:16">
      <c r="A191" s="122" t="s"/>
      <c r="B191" s="122" t="s"/>
      <c r="C191" s="123" t="s"/>
      <c r="D191" s="124" t="s"/>
      <c r="E191" s="125" t="s"/>
      <c r="F191" s="126" t="s"/>
      <c r="G191" s="127" t="s"/>
      <c r="H191" s="127" t="s"/>
      <c r="I191" s="127" t="s"/>
      <c r="J191" s="128" t="s"/>
      <c r="K191" s="128" t="s"/>
      <c r="L191" s="128" t="s"/>
      <c r="M191" s="127" t="s"/>
      <c r="N191" s="127" t="s"/>
      <c r="O191" s="128" t="s"/>
      <c r="P191" s="127" t="s"/>
    </row>
    <row r="192" spans="1:16">
      <c r="A192" s="122" t="s"/>
      <c r="B192" s="122" t="s"/>
      <c r="C192" s="123" t="s"/>
      <c r="D192" s="124" t="s"/>
      <c r="E192" s="125" t="s"/>
      <c r="F192" s="126" t="s"/>
      <c r="G192" s="127" t="s"/>
      <c r="H192" s="127" t="s"/>
      <c r="I192" s="127" t="s"/>
      <c r="J192" s="128" t="s"/>
      <c r="K192" s="128" t="s"/>
      <c r="L192" s="128" t="s"/>
      <c r="M192" s="127" t="s"/>
      <c r="N192" s="127" t="s"/>
      <c r="O192" s="128" t="s"/>
      <c r="P192" s="127" t="s"/>
    </row>
    <row r="193" spans="1:16">
      <c r="A193" s="122" t="s"/>
      <c r="B193" s="122" t="s"/>
      <c r="C193" s="123" t="s"/>
      <c r="D193" s="124" t="s"/>
      <c r="E193" s="125" t="s"/>
      <c r="F193" s="126" t="s"/>
      <c r="G193" s="127" t="s"/>
      <c r="H193" s="127" t="s"/>
      <c r="I193" s="127" t="s"/>
      <c r="J193" s="128" t="s"/>
      <c r="K193" s="128" t="s"/>
      <c r="L193" s="128" t="s"/>
      <c r="M193" s="127" t="s"/>
      <c r="N193" s="127" t="s"/>
      <c r="O193" s="128" t="s"/>
      <c r="P193" s="127" t="s"/>
    </row>
    <row r="194" spans="1:16">
      <c r="A194" s="122" t="s"/>
      <c r="B194" s="122" t="s"/>
      <c r="C194" s="123" t="s"/>
      <c r="D194" s="124" t="s"/>
      <c r="E194" s="125" t="s"/>
      <c r="F194" s="126" t="s"/>
      <c r="G194" s="127" t="s"/>
      <c r="H194" s="127" t="s"/>
      <c r="I194" s="127" t="s"/>
      <c r="J194" s="128" t="s"/>
      <c r="K194" s="128" t="s"/>
      <c r="L194" s="128" t="s"/>
      <c r="M194" s="127" t="s"/>
      <c r="N194" s="127" t="s"/>
      <c r="O194" s="128" t="s"/>
      <c r="P194" s="127" t="s"/>
    </row>
    <row r="195" spans="1:16">
      <c r="A195" s="122" t="s"/>
      <c r="B195" s="122" t="s"/>
      <c r="C195" s="123" t="s"/>
      <c r="D195" s="124" t="s"/>
      <c r="E195" s="125" t="s"/>
      <c r="F195" s="126" t="s"/>
      <c r="G195" s="127" t="s"/>
      <c r="H195" s="127" t="s"/>
      <c r="I195" s="127" t="s"/>
      <c r="J195" s="128" t="s"/>
      <c r="K195" s="128" t="s"/>
      <c r="L195" s="128" t="s"/>
      <c r="M195" s="127" t="s"/>
      <c r="N195" s="127" t="s"/>
      <c r="O195" s="128" t="s"/>
      <c r="P195" s="127" t="s"/>
    </row>
    <row r="196" spans="1:16">
      <c r="A196" s="122" t="s"/>
      <c r="B196" s="122" t="s"/>
      <c r="C196" s="123" t="s"/>
      <c r="D196" s="124" t="s"/>
      <c r="E196" s="125" t="s"/>
      <c r="F196" s="126" t="s"/>
      <c r="G196" s="127" t="s"/>
      <c r="H196" s="127" t="s"/>
      <c r="I196" s="127" t="s"/>
      <c r="J196" s="128" t="s"/>
      <c r="K196" s="128" t="s"/>
      <c r="L196" s="128" t="s"/>
      <c r="M196" s="127" t="s"/>
      <c r="N196" s="127" t="s"/>
      <c r="O196" s="128" t="s"/>
      <c r="P196" s="127" t="s"/>
    </row>
    <row r="197" spans="1:16">
      <c r="A197" s="122" t="s"/>
      <c r="B197" s="122" t="s"/>
      <c r="C197" s="123" t="s"/>
      <c r="D197" s="124" t="s"/>
      <c r="E197" s="125" t="s"/>
      <c r="F197" s="126" t="s"/>
      <c r="G197" s="127" t="s"/>
      <c r="H197" s="127" t="s"/>
      <c r="I197" s="127" t="s"/>
      <c r="J197" s="128" t="s"/>
      <c r="K197" s="128" t="s"/>
      <c r="L197" s="128" t="s"/>
      <c r="M197" s="127" t="s"/>
      <c r="N197" s="127" t="s"/>
      <c r="O197" s="128" t="s"/>
      <c r="P197" s="127" t="s"/>
    </row>
    <row r="198" spans="1:16">
      <c r="A198" s="122" t="s"/>
      <c r="B198" s="122" t="s"/>
      <c r="C198" s="123" t="s"/>
      <c r="D198" s="124" t="s"/>
      <c r="E198" s="125" t="s"/>
      <c r="F198" s="126" t="s"/>
      <c r="G198" s="127" t="s"/>
      <c r="H198" s="127" t="s"/>
      <c r="I198" s="127" t="s"/>
      <c r="J198" s="128" t="s"/>
      <c r="K198" s="128" t="s"/>
      <c r="L198" s="128" t="s"/>
      <c r="M198" s="127" t="s"/>
      <c r="N198" s="127" t="s"/>
      <c r="O198" s="128" t="s"/>
      <c r="P198" s="127" t="s"/>
    </row>
    <row r="199" spans="1:16">
      <c r="A199" s="122" t="s"/>
      <c r="B199" s="122" t="s"/>
      <c r="C199" s="123" t="s"/>
      <c r="D199" s="124" t="s"/>
      <c r="E199" s="125" t="s"/>
      <c r="F199" s="126" t="s"/>
      <c r="G199" s="127" t="s"/>
      <c r="H199" s="127" t="s"/>
      <c r="I199" s="127" t="s"/>
      <c r="J199" s="128" t="s"/>
      <c r="K199" s="128" t="s"/>
      <c r="L199" s="128" t="s"/>
      <c r="M199" s="127" t="s"/>
      <c r="N199" s="127" t="s"/>
      <c r="O199" s="128" t="s"/>
      <c r="P199" s="127" t="s"/>
    </row>
    <row r="200" spans="1:16">
      <c r="A200" s="122" t="s"/>
      <c r="B200" s="122" t="s"/>
      <c r="C200" s="123" t="s"/>
      <c r="D200" s="124" t="s"/>
      <c r="E200" s="125" t="s"/>
      <c r="F200" s="126" t="s"/>
      <c r="G200" s="127" t="s"/>
      <c r="H200" s="127" t="s"/>
      <c r="I200" s="127" t="s"/>
      <c r="J200" s="128" t="s"/>
      <c r="K200" s="128" t="s"/>
      <c r="L200" s="128" t="s"/>
      <c r="M200" s="127" t="s"/>
      <c r="N200" s="127" t="s"/>
      <c r="O200" s="128" t="s"/>
      <c r="P200" s="127" t="s"/>
    </row>
    <row r="201" spans="1:16">
      <c r="A201" s="122" t="s"/>
      <c r="B201" s="122" t="s"/>
      <c r="C201" s="123" t="s"/>
      <c r="D201" s="124" t="s"/>
      <c r="E201" s="125" t="s"/>
      <c r="F201" s="126" t="s"/>
      <c r="G201" s="127" t="s"/>
      <c r="H201" s="127" t="s"/>
      <c r="I201" s="127" t="s"/>
      <c r="J201" s="128" t="s"/>
      <c r="K201" s="128" t="s"/>
      <c r="L201" s="128" t="s"/>
      <c r="M201" s="127" t="s"/>
      <c r="N201" s="127" t="s"/>
      <c r="O201" s="128" t="s"/>
      <c r="P201" s="127" t="s"/>
    </row>
    <row r="202" spans="1:16">
      <c r="A202" s="122" t="s"/>
      <c r="B202" s="122" t="s"/>
      <c r="C202" s="123" t="s"/>
      <c r="D202" s="124" t="s"/>
      <c r="E202" s="125" t="s"/>
      <c r="F202" s="126" t="s"/>
      <c r="G202" s="127" t="s"/>
      <c r="H202" s="127" t="s"/>
      <c r="I202" s="127" t="s"/>
      <c r="J202" s="128" t="s"/>
      <c r="K202" s="128" t="s"/>
      <c r="L202" s="128" t="s"/>
      <c r="M202" s="127" t="s"/>
      <c r="N202" s="127" t="s"/>
      <c r="O202" s="128" t="s"/>
      <c r="P202" s="127" t="s"/>
    </row>
    <row r="203" spans="1:16">
      <c r="A203" s="122" t="s"/>
      <c r="B203" s="122" t="s"/>
      <c r="C203" s="123" t="s"/>
      <c r="D203" s="124" t="s"/>
      <c r="E203" s="125" t="s"/>
      <c r="F203" s="126" t="s"/>
      <c r="G203" s="127" t="s"/>
      <c r="H203" s="127" t="s"/>
      <c r="I203" s="127" t="s"/>
      <c r="J203" s="128" t="s"/>
      <c r="K203" s="128" t="s"/>
      <c r="L203" s="128" t="s"/>
      <c r="M203" s="127" t="s"/>
      <c r="N203" s="127" t="s"/>
      <c r="O203" s="128" t="s"/>
      <c r="P203" s="127" t="s"/>
    </row>
    <row r="204" spans="1:16">
      <c r="A204" s="122" t="s"/>
      <c r="B204" s="122" t="s"/>
      <c r="C204" s="123" t="s"/>
      <c r="D204" s="124" t="s"/>
      <c r="E204" s="125" t="s"/>
      <c r="F204" s="126" t="s"/>
      <c r="G204" s="127" t="s"/>
      <c r="H204" s="127" t="s"/>
      <c r="I204" s="127" t="s"/>
      <c r="J204" s="128" t="s"/>
      <c r="K204" s="128" t="s"/>
      <c r="L204" s="128" t="s"/>
      <c r="M204" s="127" t="s"/>
      <c r="N204" s="127" t="s"/>
      <c r="O204" s="128" t="s"/>
      <c r="P204" s="127" t="s"/>
    </row>
    <row r="205" spans="1:16">
      <c r="A205" s="122" t="s"/>
      <c r="B205" s="122" t="s"/>
      <c r="C205" s="123" t="s"/>
      <c r="D205" s="124" t="s"/>
      <c r="E205" s="125" t="s"/>
      <c r="F205" s="126" t="s"/>
      <c r="G205" s="127" t="s"/>
      <c r="H205" s="127" t="s"/>
      <c r="I205" s="127" t="s"/>
      <c r="J205" s="128" t="s"/>
      <c r="K205" s="128" t="s"/>
      <c r="L205" s="128" t="s"/>
      <c r="M205" s="127" t="s"/>
      <c r="N205" s="127" t="s"/>
      <c r="O205" s="128" t="s"/>
      <c r="P205" s="127" t="s"/>
    </row>
    <row r="206" spans="1:16">
      <c r="A206" s="122" t="s"/>
      <c r="B206" s="122" t="s"/>
      <c r="C206" s="123" t="s"/>
      <c r="D206" s="124" t="s"/>
      <c r="E206" s="125" t="s"/>
      <c r="F206" s="126" t="s"/>
      <c r="G206" s="127" t="s"/>
      <c r="H206" s="127" t="s"/>
      <c r="I206" s="127" t="s"/>
      <c r="J206" s="128" t="s"/>
      <c r="K206" s="128" t="s"/>
      <c r="L206" s="128" t="s"/>
      <c r="M206" s="127" t="s"/>
      <c r="N206" s="127" t="s"/>
      <c r="O206" s="128" t="s"/>
      <c r="P206" s="127" t="s"/>
    </row>
    <row r="207" spans="1:16">
      <c r="A207" s="122" t="s"/>
      <c r="B207" s="122" t="s"/>
      <c r="C207" s="123" t="s"/>
      <c r="D207" s="124" t="s"/>
      <c r="E207" s="125" t="s"/>
      <c r="F207" s="126" t="s"/>
      <c r="G207" s="127" t="s"/>
      <c r="H207" s="127" t="s"/>
      <c r="I207" s="127" t="s"/>
      <c r="J207" s="128" t="s"/>
      <c r="K207" s="128" t="s"/>
      <c r="L207" s="128" t="s"/>
      <c r="M207" s="127" t="s"/>
      <c r="N207" s="127" t="s"/>
      <c r="O207" s="128" t="s"/>
      <c r="P207" s="127" t="s"/>
    </row>
    <row r="208" spans="1:16">
      <c r="A208" s="122" t="s"/>
      <c r="B208" s="122" t="s"/>
      <c r="C208" s="123" t="s"/>
      <c r="D208" s="124" t="s"/>
      <c r="E208" s="125" t="s"/>
      <c r="F208" s="126" t="s"/>
      <c r="G208" s="127" t="s"/>
      <c r="H208" s="127" t="s"/>
      <c r="I208" s="127" t="s"/>
      <c r="J208" s="128" t="s"/>
      <c r="K208" s="128" t="s"/>
      <c r="L208" s="128" t="s"/>
      <c r="M208" s="127" t="s"/>
      <c r="N208" s="127" t="s"/>
      <c r="O208" s="128" t="s"/>
      <c r="P208" s="127" t="s"/>
    </row>
    <row r="209" spans="1:16">
      <c r="A209" s="122" t="s"/>
      <c r="B209" s="122" t="s"/>
      <c r="C209" s="123" t="s"/>
      <c r="D209" s="124" t="s"/>
      <c r="E209" s="125" t="s"/>
      <c r="F209" s="126" t="s"/>
      <c r="G209" s="127" t="s"/>
      <c r="H209" s="127" t="s"/>
      <c r="I209" s="127" t="s"/>
      <c r="J209" s="128" t="s"/>
      <c r="K209" s="128" t="s"/>
      <c r="L209" s="128" t="s"/>
      <c r="M209" s="127" t="s"/>
      <c r="N209" s="127" t="s"/>
      <c r="O209" s="128" t="s"/>
      <c r="P209" s="127" t="s"/>
    </row>
    <row r="210" spans="1:16">
      <c r="A210" s="122" t="s"/>
      <c r="B210" s="122" t="s"/>
      <c r="C210" s="123" t="s"/>
      <c r="D210" s="124" t="s"/>
      <c r="E210" s="125" t="s"/>
      <c r="F210" s="126" t="s"/>
      <c r="G210" s="127" t="s"/>
      <c r="H210" s="127" t="s"/>
      <c r="I210" s="127" t="s"/>
      <c r="J210" s="128" t="s"/>
      <c r="K210" s="128" t="s"/>
      <c r="L210" s="128" t="s"/>
      <c r="M210" s="127" t="s"/>
      <c r="N210" s="127" t="s"/>
      <c r="O210" s="128" t="s"/>
      <c r="P210" s="127" t="s"/>
    </row>
    <row r="211" spans="1:16">
      <c r="A211" s="122" t="s"/>
      <c r="B211" s="122" t="s"/>
      <c r="C211" s="123" t="s"/>
      <c r="D211" s="124" t="s"/>
      <c r="E211" s="125" t="s"/>
      <c r="F211" s="126" t="s"/>
      <c r="G211" s="127" t="s"/>
      <c r="H211" s="127" t="s"/>
      <c r="I211" s="127" t="s"/>
      <c r="J211" s="128" t="s"/>
      <c r="K211" s="128" t="s"/>
      <c r="L211" s="128" t="s"/>
      <c r="M211" s="127" t="s"/>
      <c r="N211" s="127" t="s"/>
      <c r="O211" s="128" t="s"/>
      <c r="P211" s="127" t="s"/>
    </row>
    <row r="212" spans="1:16">
      <c r="A212" s="122" t="s"/>
      <c r="B212" s="122" t="s"/>
      <c r="C212" s="123" t="s"/>
      <c r="D212" s="124" t="s"/>
      <c r="E212" s="125" t="s"/>
      <c r="F212" s="126" t="s"/>
      <c r="G212" s="127" t="s"/>
      <c r="H212" s="127" t="s"/>
      <c r="I212" s="127" t="s"/>
      <c r="J212" s="128" t="s"/>
      <c r="K212" s="128" t="s"/>
      <c r="L212" s="128" t="s"/>
      <c r="M212" s="127" t="s"/>
      <c r="N212" s="127" t="s"/>
      <c r="O212" s="128" t="s"/>
      <c r="P212" s="127" t="s"/>
    </row>
    <row r="213" spans="1:16">
      <c r="A213" s="122" t="s"/>
      <c r="B213" s="122" t="s"/>
      <c r="C213" s="123" t="s"/>
      <c r="D213" s="124" t="s"/>
      <c r="E213" s="125" t="s"/>
      <c r="F213" s="126" t="s"/>
      <c r="G213" s="127" t="s"/>
      <c r="H213" s="127" t="s"/>
      <c r="I213" s="127" t="s"/>
      <c r="J213" s="128" t="s"/>
      <c r="K213" s="128" t="s"/>
      <c r="L213" s="128" t="s"/>
      <c r="M213" s="127" t="s"/>
      <c r="N213" s="127" t="s"/>
      <c r="O213" s="128" t="s"/>
      <c r="P213" s="127" t="s"/>
    </row>
    <row r="214" spans="1:16">
      <c r="A214" s="122" t="s"/>
      <c r="B214" s="122" t="s"/>
      <c r="C214" s="123" t="s"/>
      <c r="D214" s="124" t="s"/>
      <c r="E214" s="125" t="s"/>
      <c r="F214" s="126" t="s"/>
      <c r="G214" s="127" t="s"/>
      <c r="H214" s="127" t="s"/>
      <c r="I214" s="127" t="s"/>
      <c r="J214" s="128" t="s"/>
      <c r="K214" s="128" t="s"/>
      <c r="L214" s="128" t="s"/>
      <c r="M214" s="127" t="s"/>
      <c r="N214" s="127" t="s"/>
      <c r="O214" s="128" t="s"/>
      <c r="P214" s="127" t="s"/>
    </row>
    <row r="215" spans="1:16">
      <c r="A215" s="122" t="s"/>
      <c r="B215" s="122" t="s"/>
      <c r="C215" s="123" t="s"/>
      <c r="D215" s="124" t="s"/>
      <c r="E215" s="125" t="s"/>
      <c r="F215" s="126" t="s"/>
      <c r="G215" s="127" t="s"/>
      <c r="H215" s="127" t="s"/>
      <c r="I215" s="127" t="s"/>
      <c r="J215" s="128" t="s"/>
      <c r="K215" s="128" t="s"/>
      <c r="L215" s="128" t="s"/>
      <c r="M215" s="127" t="s"/>
      <c r="N215" s="127" t="s"/>
      <c r="O215" s="128" t="s"/>
      <c r="P215" s="127" t="s"/>
    </row>
    <row r="216" spans="1:16">
      <c r="A216" s="122" t="s"/>
      <c r="B216" s="122" t="s"/>
      <c r="C216" s="123" t="s"/>
      <c r="D216" s="124" t="s"/>
      <c r="E216" s="125" t="s"/>
      <c r="F216" s="126" t="s"/>
      <c r="G216" s="127" t="s"/>
      <c r="H216" s="127" t="s"/>
      <c r="I216" s="127" t="s"/>
      <c r="J216" s="128" t="s"/>
      <c r="K216" s="128" t="s"/>
      <c r="L216" s="128" t="s"/>
      <c r="M216" s="127" t="s"/>
      <c r="N216" s="127" t="s"/>
      <c r="O216" s="128" t="s"/>
      <c r="P216" s="127" t="s"/>
    </row>
    <row r="217" spans="1:16">
      <c r="A217" s="122" t="s"/>
      <c r="B217" s="122" t="s"/>
      <c r="C217" s="123" t="s"/>
      <c r="D217" s="124" t="s"/>
      <c r="E217" s="125" t="s"/>
      <c r="F217" s="126" t="s"/>
      <c r="G217" s="127" t="s"/>
      <c r="H217" s="127" t="s"/>
      <c r="I217" s="127" t="s"/>
      <c r="J217" s="128" t="s"/>
      <c r="K217" s="128" t="s"/>
      <c r="L217" s="128" t="s"/>
      <c r="M217" s="127" t="s"/>
      <c r="N217" s="127" t="s"/>
      <c r="O217" s="128" t="s"/>
      <c r="P217" s="127" t="s"/>
    </row>
    <row r="218" spans="1:16">
      <c r="A218" s="122" t="s"/>
      <c r="B218" s="122" t="s"/>
      <c r="C218" s="123" t="s"/>
      <c r="D218" s="124" t="s"/>
      <c r="E218" s="125" t="s"/>
      <c r="F218" s="126" t="s"/>
      <c r="G218" s="127" t="s"/>
      <c r="H218" s="127" t="s"/>
      <c r="I218" s="127" t="s"/>
      <c r="J218" s="128" t="s"/>
      <c r="K218" s="128" t="s"/>
      <c r="L218" s="128" t="s"/>
      <c r="M218" s="127" t="s"/>
      <c r="N218" s="127" t="s"/>
      <c r="O218" s="128" t="s"/>
      <c r="P218" s="127" t="s"/>
    </row>
    <row r="219" spans="1:16">
      <c r="A219" s="122" t="s"/>
      <c r="B219" s="122" t="s"/>
      <c r="C219" s="123" t="s"/>
      <c r="D219" s="124" t="s"/>
      <c r="E219" s="125" t="s"/>
      <c r="F219" s="126" t="s"/>
      <c r="G219" s="127" t="s"/>
      <c r="H219" s="127" t="s"/>
      <c r="I219" s="127" t="s"/>
      <c r="J219" s="128" t="s"/>
      <c r="K219" s="128" t="s"/>
      <c r="L219" s="128" t="s"/>
      <c r="M219" s="127" t="s"/>
      <c r="N219" s="127" t="s"/>
      <c r="O219" s="128" t="s"/>
      <c r="P219" s="127" t="s"/>
    </row>
    <row r="220" spans="1:16">
      <c r="A220" s="122" t="s"/>
      <c r="B220" s="122" t="s"/>
      <c r="C220" s="123" t="s"/>
      <c r="D220" s="124" t="s"/>
      <c r="E220" s="125" t="s"/>
      <c r="F220" s="126" t="s"/>
      <c r="G220" s="127" t="s"/>
      <c r="H220" s="127" t="s"/>
      <c r="I220" s="127" t="s"/>
      <c r="J220" s="128" t="s"/>
      <c r="K220" s="128" t="s"/>
      <c r="L220" s="128" t="s"/>
      <c r="M220" s="127" t="s"/>
      <c r="N220" s="127" t="s"/>
      <c r="O220" s="128" t="s"/>
      <c r="P220" s="127" t="s"/>
    </row>
    <row r="221" spans="1:16">
      <c r="A221" s="122" t="s"/>
      <c r="B221" s="122" t="s"/>
      <c r="C221" s="123" t="s"/>
      <c r="D221" s="124" t="s"/>
      <c r="E221" s="125" t="s"/>
      <c r="F221" s="126" t="s"/>
      <c r="G221" s="127" t="s"/>
      <c r="H221" s="127" t="s"/>
      <c r="I221" s="127" t="s"/>
      <c r="J221" s="128" t="s"/>
      <c r="K221" s="128" t="s"/>
      <c r="L221" s="128" t="s"/>
      <c r="M221" s="127" t="s"/>
      <c r="N221" s="127" t="s"/>
      <c r="O221" s="128" t="s"/>
      <c r="P221" s="127" t="s"/>
    </row>
    <row r="222" spans="1:16">
      <c r="A222" s="122" t="s"/>
      <c r="B222" s="122" t="s"/>
      <c r="C222" s="123" t="s"/>
      <c r="D222" s="124" t="s"/>
      <c r="E222" s="125" t="s"/>
      <c r="F222" s="126" t="s"/>
      <c r="G222" s="127" t="s"/>
      <c r="H222" s="127" t="s"/>
      <c r="I222" s="127" t="s"/>
      <c r="J222" s="128" t="s"/>
      <c r="K222" s="128" t="s"/>
      <c r="L222" s="128" t="s"/>
      <c r="M222" s="127" t="s"/>
      <c r="N222" s="127" t="s"/>
      <c r="O222" s="128" t="s"/>
      <c r="P222" s="127" t="s"/>
    </row>
    <row r="223" spans="1:16">
      <c r="A223" s="122" t="s"/>
      <c r="B223" s="122" t="s"/>
      <c r="C223" s="123" t="s"/>
      <c r="D223" s="124" t="s"/>
      <c r="E223" s="125" t="s"/>
      <c r="F223" s="126" t="s"/>
      <c r="G223" s="127" t="s"/>
      <c r="H223" s="127" t="s"/>
      <c r="I223" s="127" t="s"/>
      <c r="J223" s="128" t="s"/>
      <c r="K223" s="128" t="s"/>
      <c r="L223" s="128" t="s"/>
      <c r="M223" s="127" t="s"/>
      <c r="N223" s="127" t="s"/>
      <c r="O223" s="128" t="s"/>
      <c r="P223" s="127" t="s"/>
    </row>
    <row r="224" spans="1:16">
      <c r="A224" s="122" t="s"/>
      <c r="B224" s="122" t="s"/>
      <c r="C224" s="123" t="s"/>
      <c r="D224" s="124" t="s"/>
      <c r="E224" s="125" t="s"/>
      <c r="F224" s="126" t="s"/>
      <c r="G224" s="127" t="s"/>
      <c r="H224" s="127" t="s"/>
      <c r="I224" s="127" t="s"/>
      <c r="J224" s="128" t="s"/>
      <c r="K224" s="128" t="s"/>
      <c r="L224" s="128" t="s"/>
      <c r="M224" s="127" t="s"/>
      <c r="N224" s="127" t="s"/>
      <c r="O224" s="128" t="s"/>
      <c r="P224" s="127" t="s"/>
    </row>
    <row r="225" spans="1:16">
      <c r="A225" s="122" t="s"/>
      <c r="B225" s="122" t="s"/>
      <c r="C225" s="123" t="s"/>
      <c r="D225" s="124" t="s"/>
      <c r="E225" s="125" t="s"/>
      <c r="F225" s="126" t="s"/>
      <c r="G225" s="127" t="s"/>
      <c r="H225" s="127" t="s"/>
      <c r="I225" s="127" t="s"/>
      <c r="J225" s="128" t="s"/>
      <c r="K225" s="128" t="s"/>
      <c r="L225" s="128" t="s"/>
      <c r="M225" s="127" t="s"/>
      <c r="N225" s="127" t="s"/>
      <c r="O225" s="128" t="s"/>
      <c r="P225" s="127" t="s"/>
    </row>
    <row r="226" spans="1:16">
      <c r="A226" s="122" t="s"/>
      <c r="B226" s="122" t="s"/>
      <c r="C226" s="123" t="s"/>
      <c r="D226" s="124" t="s"/>
      <c r="E226" s="125" t="s"/>
      <c r="F226" s="126" t="s"/>
      <c r="G226" s="127" t="s"/>
      <c r="H226" s="127" t="s"/>
      <c r="I226" s="127" t="s"/>
      <c r="J226" s="128" t="s"/>
      <c r="K226" s="128" t="s"/>
      <c r="L226" s="128" t="s"/>
      <c r="M226" s="127" t="s"/>
      <c r="N226" s="127" t="s"/>
      <c r="O226" s="128" t="s"/>
      <c r="P226" s="127" t="s"/>
    </row>
    <row r="227" spans="1:16">
      <c r="A227" s="122" t="s"/>
      <c r="B227" s="122" t="s"/>
      <c r="C227" s="123" t="s"/>
      <c r="D227" s="124" t="s"/>
      <c r="E227" s="125" t="s"/>
      <c r="F227" s="126" t="s"/>
      <c r="G227" s="127" t="s"/>
      <c r="H227" s="127" t="s"/>
      <c r="I227" s="127" t="s"/>
      <c r="J227" s="128" t="s"/>
      <c r="K227" s="128" t="s"/>
      <c r="L227" s="128" t="s"/>
      <c r="M227" s="127" t="s"/>
      <c r="N227" s="127" t="s"/>
      <c r="O227" s="128" t="s"/>
      <c r="P227" s="127" t="s"/>
    </row>
    <row r="228" spans="1:16">
      <c r="A228" s="122" t="s"/>
      <c r="B228" s="122" t="s"/>
      <c r="C228" s="123" t="s"/>
      <c r="D228" s="124" t="s"/>
      <c r="E228" s="125" t="s"/>
      <c r="F228" s="126" t="s"/>
      <c r="G228" s="127" t="s"/>
      <c r="H228" s="127" t="s"/>
      <c r="I228" s="127" t="s"/>
      <c r="J228" s="128" t="s"/>
      <c r="K228" s="128" t="s"/>
      <c r="L228" s="128" t="s"/>
      <c r="M228" s="127" t="s"/>
      <c r="N228" s="127" t="s"/>
      <c r="O228" s="128" t="s"/>
      <c r="P228" s="127" t="s"/>
    </row>
    <row r="229" spans="1:16">
      <c r="A229" s="122" t="s"/>
      <c r="B229" s="122" t="s"/>
      <c r="C229" s="123" t="s"/>
      <c r="D229" s="124" t="s"/>
      <c r="E229" s="125" t="s"/>
      <c r="F229" s="126" t="s"/>
      <c r="G229" s="127" t="s"/>
      <c r="H229" s="127" t="s"/>
      <c r="I229" s="127" t="s"/>
      <c r="J229" s="128" t="s"/>
      <c r="K229" s="128" t="s"/>
      <c r="L229" s="128" t="s"/>
      <c r="M229" s="127" t="s"/>
      <c r="N229" s="127" t="s"/>
      <c r="O229" s="128" t="s"/>
      <c r="P229" s="127" t="s"/>
    </row>
    <row r="230" spans="1:16">
      <c r="A230" s="122" t="s"/>
      <c r="B230" s="122" t="s"/>
      <c r="C230" s="123" t="s"/>
      <c r="D230" s="124" t="s"/>
      <c r="E230" s="125" t="s"/>
      <c r="F230" s="126" t="s"/>
      <c r="G230" s="127" t="s"/>
      <c r="H230" s="127" t="s"/>
      <c r="I230" s="127" t="s"/>
      <c r="J230" s="128" t="s"/>
      <c r="K230" s="128" t="s"/>
      <c r="L230" s="128" t="s"/>
      <c r="M230" s="127" t="s"/>
      <c r="N230" s="127" t="s"/>
      <c r="O230" s="128" t="s"/>
      <c r="P230" s="127" t="s"/>
    </row>
    <row r="231" spans="1:16">
      <c r="A231" s="122" t="s"/>
      <c r="B231" s="122" t="s"/>
      <c r="C231" s="123" t="s"/>
      <c r="D231" s="124" t="s"/>
      <c r="E231" s="125" t="s"/>
      <c r="F231" s="126" t="s"/>
      <c r="G231" s="127" t="s"/>
      <c r="H231" s="127" t="s"/>
      <c r="I231" s="127" t="s"/>
      <c r="J231" s="128" t="s"/>
      <c r="K231" s="128" t="s"/>
      <c r="L231" s="128" t="s"/>
      <c r="M231" s="127" t="s"/>
      <c r="N231" s="127" t="s"/>
      <c r="O231" s="128" t="s"/>
      <c r="P231" s="127" t="s"/>
    </row>
    <row r="232" spans="1:16">
      <c r="A232" s="122" t="s"/>
      <c r="B232" s="122" t="s"/>
      <c r="C232" s="123" t="s"/>
      <c r="D232" s="124" t="s"/>
      <c r="E232" s="125" t="s"/>
      <c r="F232" s="126" t="s"/>
      <c r="G232" s="127" t="s"/>
      <c r="H232" s="127" t="s"/>
      <c r="I232" s="127" t="s"/>
      <c r="J232" s="128" t="s"/>
      <c r="K232" s="128" t="s"/>
      <c r="L232" s="128" t="s"/>
      <c r="M232" s="127" t="s"/>
      <c r="N232" s="127" t="s"/>
      <c r="O232" s="128" t="s"/>
      <c r="P232" s="127" t="s"/>
    </row>
    <row r="233" spans="1:16">
      <c r="A233" s="122" t="s"/>
      <c r="B233" s="122" t="s"/>
      <c r="C233" s="123" t="s"/>
      <c r="D233" s="124" t="s"/>
      <c r="E233" s="125" t="s"/>
      <c r="F233" s="126" t="s"/>
      <c r="G233" s="127" t="s"/>
      <c r="H233" s="127" t="s"/>
      <c r="I233" s="127" t="s"/>
      <c r="J233" s="128" t="s"/>
      <c r="K233" s="128" t="s"/>
      <c r="L233" s="128" t="s"/>
      <c r="M233" s="127" t="s"/>
      <c r="N233" s="127" t="s"/>
      <c r="O233" s="128" t="s"/>
      <c r="P233" s="127" t="s"/>
    </row>
    <row r="234" spans="1:16">
      <c r="A234" s="122" t="s"/>
      <c r="B234" s="122" t="s"/>
      <c r="C234" s="123" t="s"/>
      <c r="D234" s="124" t="s"/>
      <c r="E234" s="125" t="s"/>
      <c r="F234" s="126" t="s"/>
      <c r="G234" s="127" t="s"/>
      <c r="H234" s="127" t="s"/>
      <c r="I234" s="127" t="s"/>
      <c r="J234" s="128" t="s"/>
      <c r="K234" s="128" t="s"/>
      <c r="L234" s="128" t="s"/>
      <c r="M234" s="127" t="s"/>
      <c r="N234" s="127" t="s"/>
      <c r="O234" s="128" t="s"/>
      <c r="P234" s="127" t="s"/>
    </row>
    <row r="235" spans="1:16">
      <c r="A235" s="122" t="s"/>
      <c r="B235" s="122" t="s"/>
      <c r="C235" s="123" t="s"/>
      <c r="D235" s="124" t="s"/>
      <c r="E235" s="125" t="s"/>
      <c r="F235" s="126" t="s"/>
      <c r="G235" s="127" t="s"/>
      <c r="H235" s="127" t="s"/>
      <c r="I235" s="127" t="s"/>
      <c r="J235" s="128" t="s"/>
      <c r="K235" s="128" t="s"/>
      <c r="L235" s="128" t="s"/>
      <c r="M235" s="127" t="s"/>
      <c r="N235" s="127" t="s"/>
      <c r="O235" s="128" t="s"/>
      <c r="P235" s="127" t="s"/>
    </row>
    <row r="236" spans="1:16">
      <c r="A236" s="122" t="s"/>
      <c r="B236" s="122" t="s"/>
      <c r="C236" s="123" t="s"/>
      <c r="D236" s="124" t="s"/>
      <c r="E236" s="125" t="s"/>
      <c r="F236" s="126" t="s"/>
      <c r="G236" s="127" t="s"/>
      <c r="H236" s="127" t="s"/>
      <c r="I236" s="127" t="s"/>
      <c r="J236" s="128" t="s"/>
      <c r="K236" s="128" t="s"/>
      <c r="L236" s="128" t="s"/>
      <c r="M236" s="127" t="s"/>
      <c r="N236" s="127" t="s"/>
      <c r="O236" s="128" t="s"/>
      <c r="P236" s="127" t="s"/>
    </row>
    <row r="237" spans="1:16">
      <c r="A237" s="122" t="s"/>
      <c r="B237" s="122" t="s"/>
      <c r="C237" s="123" t="s"/>
      <c r="D237" s="124" t="s"/>
      <c r="E237" s="125" t="s"/>
      <c r="F237" s="126" t="s"/>
      <c r="G237" s="127" t="s"/>
      <c r="H237" s="127" t="s"/>
      <c r="I237" s="127" t="s"/>
      <c r="J237" s="128" t="s"/>
      <c r="K237" s="128" t="s"/>
      <c r="L237" s="128" t="s"/>
      <c r="M237" s="127" t="s"/>
      <c r="N237" s="127" t="s"/>
      <c r="O237" s="128" t="s"/>
      <c r="P237" s="127" t="s"/>
    </row>
    <row r="238" spans="1:16">
      <c r="A238" s="122" t="s"/>
      <c r="B238" s="122" t="s"/>
      <c r="C238" s="123" t="s"/>
      <c r="D238" s="124" t="s"/>
      <c r="E238" s="125" t="s"/>
      <c r="F238" s="126" t="s"/>
      <c r="G238" s="127" t="s"/>
      <c r="H238" s="127" t="s"/>
      <c r="I238" s="127" t="s"/>
      <c r="J238" s="128" t="s"/>
      <c r="K238" s="128" t="s"/>
      <c r="L238" s="128" t="s"/>
      <c r="M238" s="127" t="s"/>
      <c r="N238" s="127" t="s"/>
      <c r="O238" s="128" t="s"/>
      <c r="P238" s="127" t="s"/>
    </row>
    <row r="239" spans="1:16">
      <c r="A239" s="122" t="s"/>
      <c r="B239" s="122" t="s"/>
      <c r="C239" s="123" t="s"/>
      <c r="D239" s="124" t="s"/>
      <c r="E239" s="125" t="s"/>
      <c r="F239" s="126" t="s"/>
      <c r="G239" s="127" t="s"/>
      <c r="H239" s="127" t="s"/>
      <c r="I239" s="127" t="s"/>
      <c r="J239" s="128" t="s"/>
      <c r="K239" s="128" t="s"/>
      <c r="L239" s="128" t="s"/>
      <c r="M239" s="127" t="s"/>
      <c r="N239" s="127" t="s"/>
      <c r="O239" s="128" t="s"/>
      <c r="P239" s="127" t="s"/>
    </row>
    <row r="240" spans="1:16">
      <c r="A240" s="122" t="s"/>
      <c r="B240" s="122" t="s"/>
      <c r="C240" s="123" t="s"/>
      <c r="D240" s="124" t="s"/>
      <c r="E240" s="125" t="s"/>
      <c r="F240" s="126" t="s"/>
      <c r="G240" s="127" t="s"/>
      <c r="H240" s="127" t="s"/>
      <c r="I240" s="127" t="s"/>
      <c r="J240" s="128" t="s"/>
      <c r="K240" s="128" t="s"/>
      <c r="L240" s="128" t="s"/>
      <c r="M240" s="127" t="s"/>
      <c r="N240" s="127" t="s"/>
      <c r="O240" s="128" t="s"/>
      <c r="P240" s="127" t="s"/>
    </row>
    <row r="241" spans="1:16">
      <c r="A241" s="122" t="s"/>
      <c r="B241" s="122" t="s"/>
      <c r="C241" s="123" t="s"/>
      <c r="D241" s="124" t="s"/>
      <c r="E241" s="125" t="s"/>
      <c r="F241" s="126" t="s"/>
      <c r="G241" s="127" t="s"/>
      <c r="H241" s="127" t="s"/>
      <c r="I241" s="127" t="s"/>
      <c r="J241" s="128" t="s"/>
      <c r="K241" s="128" t="s"/>
      <c r="L241" s="128" t="s"/>
      <c r="M241" s="127" t="s"/>
      <c r="N241" s="127" t="s"/>
      <c r="O241" s="128" t="s"/>
      <c r="P241" s="127" t="s"/>
    </row>
    <row r="242" spans="1:16">
      <c r="A242" s="122" t="s"/>
      <c r="B242" s="122" t="s"/>
      <c r="C242" s="123" t="s"/>
      <c r="D242" s="124" t="s"/>
      <c r="E242" s="125" t="s"/>
      <c r="F242" s="126" t="s"/>
      <c r="G242" s="127" t="s"/>
      <c r="H242" s="127" t="s"/>
      <c r="I242" s="127" t="s"/>
      <c r="J242" s="128" t="s"/>
      <c r="K242" s="128" t="s"/>
      <c r="L242" s="128" t="s"/>
      <c r="M242" s="127" t="s"/>
      <c r="N242" s="127" t="s"/>
      <c r="O242" s="128" t="s"/>
      <c r="P242" s="127" t="s"/>
    </row>
    <row r="243" spans="1:16">
      <c r="A243" s="122" t="s"/>
      <c r="B243" s="122" t="s"/>
      <c r="C243" s="123" t="s"/>
      <c r="D243" s="124" t="s"/>
      <c r="E243" s="125" t="s"/>
      <c r="F243" s="126" t="s"/>
      <c r="G243" s="127" t="s"/>
      <c r="H243" s="127" t="s"/>
      <c r="I243" s="127" t="s"/>
      <c r="J243" s="128" t="s"/>
      <c r="K243" s="128" t="s"/>
      <c r="L243" s="128" t="s"/>
      <c r="M243" s="127" t="s"/>
      <c r="N243" s="127" t="s"/>
      <c r="O243" s="128" t="s"/>
      <c r="P243" s="127" t="s"/>
    </row>
    <row r="244" spans="1:16">
      <c r="A244" s="122" t="s"/>
      <c r="B244" s="122" t="s"/>
      <c r="C244" s="123" t="s"/>
      <c r="D244" s="124" t="s"/>
      <c r="E244" s="125" t="s"/>
      <c r="F244" s="126" t="s"/>
      <c r="G244" s="127" t="s"/>
      <c r="H244" s="127" t="s"/>
      <c r="I244" s="127" t="s"/>
      <c r="J244" s="128" t="s"/>
      <c r="K244" s="128" t="s"/>
      <c r="L244" s="128" t="s"/>
      <c r="M244" s="127" t="s"/>
      <c r="N244" s="127" t="s"/>
      <c r="O244" s="128" t="s"/>
      <c r="P244" s="127" t="s"/>
    </row>
    <row r="245" spans="1:16">
      <c r="A245" s="122" t="s"/>
      <c r="B245" s="122" t="s"/>
      <c r="C245" s="123" t="s"/>
      <c r="D245" s="124" t="s"/>
      <c r="E245" s="125" t="s"/>
      <c r="F245" s="126" t="s"/>
      <c r="G245" s="127" t="s"/>
      <c r="H245" s="127" t="s"/>
      <c r="I245" s="127" t="s"/>
      <c r="J245" s="128" t="s"/>
      <c r="K245" s="128" t="s"/>
      <c r="L245" s="128" t="s"/>
      <c r="M245" s="127" t="s"/>
      <c r="N245" s="127" t="s"/>
      <c r="O245" s="128" t="s"/>
      <c r="P245" s="127" t="s"/>
    </row>
    <row r="246" spans="1:16">
      <c r="A246" s="122" t="s"/>
      <c r="B246" s="122" t="s"/>
      <c r="C246" s="123" t="s"/>
      <c r="D246" s="124" t="s"/>
      <c r="E246" s="125" t="s"/>
      <c r="F246" s="126" t="s"/>
      <c r="G246" s="127" t="s"/>
      <c r="H246" s="127" t="s"/>
      <c r="I246" s="127" t="s"/>
      <c r="J246" s="128" t="s"/>
      <c r="K246" s="128" t="s"/>
      <c r="L246" s="128" t="s"/>
      <c r="M246" s="127" t="s"/>
      <c r="N246" s="127" t="s"/>
      <c r="O246" s="128" t="s"/>
      <c r="P246" s="127" t="s"/>
    </row>
    <row r="247" spans="1:16">
      <c r="A247" s="122" t="s"/>
      <c r="B247" s="122" t="s"/>
      <c r="C247" s="123" t="s"/>
      <c r="D247" s="124" t="s"/>
      <c r="E247" s="125" t="s"/>
      <c r="F247" s="126" t="s"/>
      <c r="G247" s="127" t="s"/>
      <c r="H247" s="127" t="s"/>
      <c r="I247" s="127" t="s"/>
      <c r="J247" s="128" t="s"/>
      <c r="K247" s="128" t="s"/>
      <c r="L247" s="128" t="s"/>
      <c r="M247" s="127" t="s"/>
      <c r="N247" s="127" t="s"/>
      <c r="O247" s="128" t="s"/>
      <c r="P247" s="127" t="s"/>
    </row>
    <row r="248" spans="1:16">
      <c r="A248" s="122" t="s"/>
      <c r="B248" s="122" t="s"/>
      <c r="C248" s="123" t="s"/>
      <c r="D248" s="124" t="s"/>
      <c r="E248" s="125" t="s"/>
      <c r="F248" s="126" t="s"/>
      <c r="G248" s="127" t="s"/>
      <c r="H248" s="127" t="s"/>
      <c r="I248" s="127" t="s"/>
      <c r="J248" s="128" t="s"/>
      <c r="K248" s="128" t="s"/>
      <c r="L248" s="128" t="s"/>
      <c r="M248" s="127" t="s"/>
      <c r="N248" s="127" t="s"/>
      <c r="O248" s="128" t="s"/>
      <c r="P248" s="127" t="s"/>
    </row>
    <row r="249" spans="1:16">
      <c r="A249" s="122" t="s"/>
      <c r="B249" s="122" t="s"/>
      <c r="C249" s="123" t="s"/>
      <c r="D249" s="124" t="s"/>
      <c r="E249" s="125" t="s"/>
      <c r="F249" s="126" t="s"/>
      <c r="G249" s="127" t="s"/>
      <c r="H249" s="127" t="s"/>
      <c r="I249" s="127" t="s"/>
      <c r="J249" s="128" t="s"/>
      <c r="K249" s="128" t="s"/>
      <c r="L249" s="128" t="s"/>
      <c r="M249" s="127" t="s"/>
      <c r="N249" s="127" t="s"/>
      <c r="O249" s="128" t="s"/>
      <c r="P249" s="127" t="s"/>
    </row>
    <row r="250" spans="1:16">
      <c r="A250" s="122" t="s"/>
      <c r="B250" s="122" t="s"/>
      <c r="C250" s="123" t="s"/>
      <c r="D250" s="124" t="s"/>
      <c r="E250" s="125" t="s"/>
      <c r="F250" s="126" t="s"/>
      <c r="G250" s="127" t="s"/>
      <c r="H250" s="127" t="s"/>
      <c r="I250" s="127" t="s"/>
      <c r="J250" s="128" t="s"/>
      <c r="K250" s="128" t="s"/>
      <c r="L250" s="128" t="s"/>
      <c r="M250" s="127" t="s"/>
      <c r="N250" s="127" t="s"/>
      <c r="O250" s="128" t="s"/>
      <c r="P250" s="127" t="s"/>
    </row>
    <row r="251" spans="1:16">
      <c r="A251" s="122" t="s"/>
      <c r="B251" s="122" t="s"/>
      <c r="C251" s="123" t="s"/>
      <c r="D251" s="124" t="s"/>
      <c r="E251" s="125" t="s"/>
      <c r="F251" s="126" t="s"/>
      <c r="G251" s="127" t="s"/>
      <c r="H251" s="127" t="s"/>
      <c r="I251" s="127" t="s"/>
      <c r="J251" s="128" t="s"/>
      <c r="K251" s="128" t="s"/>
      <c r="L251" s="128" t="s"/>
      <c r="M251" s="127" t="s"/>
      <c r="N251" s="127" t="s"/>
      <c r="O251" s="128" t="s"/>
      <c r="P251" s="127" t="s"/>
    </row>
    <row r="252" spans="1:16">
      <c r="A252" s="122" t="s"/>
      <c r="B252" s="122" t="s"/>
      <c r="C252" s="123" t="s"/>
      <c r="D252" s="124" t="s"/>
      <c r="E252" s="125" t="s"/>
      <c r="F252" s="126" t="s"/>
      <c r="G252" s="127" t="s"/>
      <c r="H252" s="127" t="s"/>
      <c r="I252" s="127" t="s"/>
      <c r="J252" s="128" t="s"/>
      <c r="K252" s="128" t="s"/>
      <c r="L252" s="128" t="s"/>
      <c r="M252" s="127" t="s"/>
      <c r="N252" s="127" t="s"/>
      <c r="O252" s="128" t="s"/>
      <c r="P252" s="127" t="s"/>
    </row>
    <row r="253" spans="1:16">
      <c r="A253" s="122" t="s"/>
      <c r="B253" s="122" t="s"/>
      <c r="C253" s="123" t="s"/>
      <c r="D253" s="124" t="s"/>
      <c r="E253" s="125" t="s"/>
      <c r="F253" s="126" t="s"/>
      <c r="G253" s="127" t="s"/>
      <c r="H253" s="127" t="s"/>
      <c r="I253" s="127" t="s"/>
      <c r="J253" s="128" t="s"/>
      <c r="K253" s="128" t="s"/>
      <c r="L253" s="128" t="s"/>
      <c r="M253" s="127" t="s"/>
      <c r="N253" s="127" t="s"/>
      <c r="O253" s="128" t="s"/>
      <c r="P253" s="127" t="s"/>
    </row>
    <row r="254" spans="1:16">
      <c r="A254" s="122" t="s"/>
      <c r="B254" s="122" t="s"/>
      <c r="C254" s="123" t="s"/>
      <c r="D254" s="124" t="s"/>
      <c r="E254" s="125" t="s"/>
      <c r="F254" s="126" t="s"/>
      <c r="G254" s="127" t="s"/>
      <c r="H254" s="127" t="s"/>
      <c r="I254" s="127" t="s"/>
      <c r="J254" s="128" t="s"/>
      <c r="K254" s="128" t="s"/>
      <c r="L254" s="128" t="s"/>
      <c r="M254" s="127" t="s"/>
      <c r="N254" s="127" t="s"/>
      <c r="O254" s="128" t="s"/>
      <c r="P254" s="127" t="s"/>
    </row>
    <row r="255" spans="1:16">
      <c r="A255" s="122" t="s"/>
      <c r="B255" s="122" t="s"/>
      <c r="C255" s="123" t="s"/>
      <c r="D255" s="124" t="s"/>
      <c r="E255" s="125" t="s"/>
      <c r="F255" s="126" t="s"/>
      <c r="G255" s="127" t="s"/>
      <c r="H255" s="127" t="s"/>
      <c r="I255" s="127" t="s"/>
      <c r="J255" s="128" t="s"/>
      <c r="K255" s="128" t="s"/>
      <c r="L255" s="128" t="s"/>
      <c r="M255" s="127" t="s"/>
      <c r="N255" s="127" t="s"/>
      <c r="O255" s="128" t="s"/>
      <c r="P255" s="127" t="s"/>
    </row>
    <row r="256" spans="1:16">
      <c r="A256" s="122" t="s"/>
      <c r="B256" s="122" t="s"/>
      <c r="C256" s="123" t="s"/>
      <c r="D256" s="124" t="s"/>
      <c r="E256" s="125" t="s"/>
      <c r="F256" s="126" t="s"/>
      <c r="G256" s="127" t="s"/>
      <c r="H256" s="127" t="s"/>
      <c r="I256" s="127" t="s"/>
      <c r="J256" s="128" t="s"/>
      <c r="K256" s="128" t="s"/>
      <c r="L256" s="128" t="s"/>
      <c r="M256" s="127" t="s"/>
      <c r="N256" s="127" t="s"/>
      <c r="O256" s="128" t="s"/>
      <c r="P256" s="127" t="s"/>
    </row>
    <row r="257" spans="1:16">
      <c r="A257" s="122" t="s"/>
      <c r="B257" s="122" t="s"/>
      <c r="C257" s="123" t="s"/>
      <c r="D257" s="124" t="s"/>
      <c r="E257" s="125" t="s"/>
      <c r="F257" s="126" t="s"/>
      <c r="G257" s="127" t="s"/>
      <c r="H257" s="127" t="s"/>
      <c r="I257" s="127" t="s"/>
      <c r="J257" s="128" t="s"/>
      <c r="K257" s="128" t="s"/>
      <c r="L257" s="128" t="s"/>
      <c r="M257" s="127" t="s"/>
      <c r="N257" s="127" t="s"/>
      <c r="O257" s="128" t="s"/>
      <c r="P257" s="127" t="s"/>
    </row>
    <row r="258" spans="1:16">
      <c r="A258" s="122" t="s"/>
      <c r="B258" s="122" t="s"/>
      <c r="C258" s="123" t="s"/>
      <c r="D258" s="124" t="s"/>
      <c r="E258" s="125" t="s"/>
      <c r="F258" s="126" t="s"/>
      <c r="G258" s="127" t="s"/>
      <c r="H258" s="127" t="s"/>
      <c r="I258" s="127" t="s"/>
      <c r="J258" s="128" t="s"/>
      <c r="K258" s="128" t="s"/>
      <c r="L258" s="128" t="s"/>
      <c r="M258" s="127" t="s"/>
      <c r="N258" s="127" t="s"/>
      <c r="O258" s="128" t="s"/>
      <c r="P258" s="127" t="s"/>
    </row>
  </sheetData>
  <autoFilter ref="A2:AH129">
    <sortState ref="A3:AH129"/>
  </autoFilter>
  <mergeCells count="132">
    <mergeCell ref="C10:C13"/>
    <mergeCell ref="C65:C66"/>
    <mergeCell ref="Q1:R1"/>
    <mergeCell ref="C14:C15"/>
    <mergeCell ref="C50:C51"/>
    <mergeCell ref="S1:T1"/>
    <mergeCell ref="U1:V1"/>
    <mergeCell ref="W1:X1"/>
    <mergeCell ref="Y1:Z1"/>
    <mergeCell ref="AA1:AB1"/>
    <mergeCell ref="AC1:AD1"/>
    <mergeCell ref="AG1:AH1"/>
    <mergeCell ref="C52:C53"/>
    <mergeCell ref="C19:C20"/>
    <mergeCell ref="C24:C26"/>
    <mergeCell ref="A1:F1"/>
    <mergeCell ref="B78:B83"/>
    <mergeCell ref="C3:C9"/>
    <mergeCell ref="B3:B13"/>
    <mergeCell ref="B72:B77"/>
    <mergeCell ref="C72:C75"/>
    <mergeCell ref="C58:C59"/>
    <mergeCell ref="C68:C69"/>
    <mergeCell ref="AE1:AF1"/>
    <mergeCell ref="C122:C129"/>
    <mergeCell ref="C27:C30"/>
    <mergeCell ref="B24:B30"/>
    <mergeCell ref="C45:C47"/>
    <mergeCell ref="C39:C40"/>
    <mergeCell ref="C54:C55"/>
    <mergeCell ref="C78:C80"/>
    <mergeCell ref="C81:C82"/>
    <mergeCell ref="C110:C115"/>
    <mergeCell ref="C117:C119"/>
    <mergeCell ref="B110:B129"/>
    <mergeCell ref="B42:B47"/>
    <mergeCell ref="C42:C44"/>
    <mergeCell ref="C21:C23"/>
    <mergeCell ref="B19:B23"/>
    <mergeCell ref="A3:A23"/>
    <mergeCell ref="B14:B18"/>
    <mergeCell ref="C16:C17"/>
    <mergeCell ref="C31:C33"/>
    <mergeCell ref="B31:B34"/>
    <mergeCell ref="B48:B51"/>
    <mergeCell ref="B52:B55"/>
    <mergeCell ref="A48:A55"/>
    <mergeCell ref="A56:A61"/>
    <mergeCell ref="B57:B61"/>
    <mergeCell ref="F58:F59"/>
    <mergeCell ref="C105:C107"/>
    <mergeCell ref="B105:B109"/>
    <mergeCell ref="C108:C109"/>
    <mergeCell ref="B35:B41"/>
    <mergeCell ref="A24:A47"/>
    <mergeCell ref="C36:C38"/>
    <mergeCell ref="B93:B98"/>
    <mergeCell ref="A78:A98"/>
    <mergeCell ref="G3:G23"/>
    <mergeCell ref="H3:H13"/>
    <mergeCell ref="I3:I9"/>
    <mergeCell ref="H14:H18"/>
    <mergeCell ref="H19:H23"/>
    <mergeCell ref="I19:I20"/>
    <mergeCell ref="I21:I23"/>
    <mergeCell ref="G24:G47"/>
    <mergeCell ref="H24:H30"/>
    <mergeCell ref="I24:I26"/>
    <mergeCell ref="I27:I30"/>
    <mergeCell ref="H31:H34"/>
    <mergeCell ref="I31:I33"/>
    <mergeCell ref="H35:H41"/>
    <mergeCell ref="I36:I38"/>
    <mergeCell ref="I39:I40"/>
    <mergeCell ref="H42:H47"/>
    <mergeCell ref="I42:I44"/>
    <mergeCell ref="I45:I47"/>
    <mergeCell ref="G48:G55"/>
    <mergeCell ref="H48:H51"/>
    <mergeCell ref="H52:H55"/>
    <mergeCell ref="G56:G61"/>
    <mergeCell ref="H57:H61"/>
    <mergeCell ref="H72:H77"/>
    <mergeCell ref="G78:G98"/>
    <mergeCell ref="H78:H83"/>
    <mergeCell ref="I78:I80"/>
    <mergeCell ref="I81:I82"/>
    <mergeCell ref="H93:H98"/>
    <mergeCell ref="H105:H109"/>
    <mergeCell ref="H110:H129"/>
    <mergeCell ref="I14:I15"/>
    <mergeCell ref="I16:I17"/>
    <mergeCell ref="I10:I13"/>
    <mergeCell ref="I50:I51"/>
    <mergeCell ref="I52:I53"/>
    <mergeCell ref="I54:I55"/>
    <mergeCell ref="I58:I59"/>
    <mergeCell ref="I65:I66"/>
    <mergeCell ref="I68:I69"/>
    <mergeCell ref="I72:I75"/>
    <mergeCell ref="I105:I107"/>
    <mergeCell ref="I108:I109"/>
    <mergeCell ref="I110:I115"/>
    <mergeCell ref="I117:I119"/>
    <mergeCell ref="I122:I129"/>
    <mergeCell ref="G1:P1"/>
    <mergeCell ref="B62:B64"/>
    <mergeCell ref="C62:C64"/>
    <mergeCell ref="I62:I64"/>
    <mergeCell ref="A62:A77"/>
    <mergeCell ref="G62:G77"/>
    <mergeCell ref="H65:H71"/>
    <mergeCell ref="B65:B71"/>
    <mergeCell ref="H62:H64"/>
    <mergeCell ref="C95:C96"/>
    <mergeCell ref="C93:C94"/>
    <mergeCell ref="C86:C88"/>
    <mergeCell ref="I86:I88"/>
    <mergeCell ref="C90:C92"/>
    <mergeCell ref="B85:B92"/>
    <mergeCell ref="I90:I92"/>
    <mergeCell ref="H85:H92"/>
    <mergeCell ref="I93:I94"/>
    <mergeCell ref="I95:I96"/>
    <mergeCell ref="C102:C104"/>
    <mergeCell ref="I102:I104"/>
    <mergeCell ref="C99:C101"/>
    <mergeCell ref="I99:I101"/>
    <mergeCell ref="H99:H104"/>
    <mergeCell ref="G99:G129"/>
    <mergeCell ref="A99:A129"/>
    <mergeCell ref="B99:B104"/>
  </mergeCells>
  <conditionalFormatting sqref="Q1:AH258">
    <cfRule type="containsBlanks" dxfId="0" priority="1">
      <formula>LEN(TRIM(Q1))=0</formula>
      <formula>LEN(TRIM(Q1))=0</formula>
    </cfRule>
  </conditionalFormatting>
  <conditionalFormatting sqref="L1:L258">
    <cfRule type="cellIs" dxfId="0" priority="2" operator="greaterThan">
      <formula>0</formula>
    </cfRule>
  </conditionalFormatting>
  <conditionalFormatting sqref="Q1:AH258">
    <cfRule type="cellIs" dxfId="1" priority="3" operator="equal" text="淘汰中">
      <formula>TEXT(Q1,"G/通用格式")=TEXT("淘汰中","G/通用格式")</formula>
      <formula>TEXT(Q1,"G/通用格式")=TEXT("淘汰中","G/通用格式")</formula>
    </cfRule>
  </conditionalFormatting>
  <conditionalFormatting sqref="Q1:AH258">
    <cfRule type="cellIs" dxfId="2" priority="4" operator="equal" text="逐步淘汰">
      <formula>TEXT(Q1,"G/通用格式")=TEXT("逐步淘汰","G/通用格式")</formula>
      <formula>TEXT(Q1,"G/通用格式")=TEXT("逐步淘汰","G/通用格式")</formula>
    </cfRule>
  </conditionalFormatting>
  <conditionalFormatting sqref="E1:E258">
    <cfRule type="containsText" dxfId="3" priority="5" operator="containsText" text="逐步淘汰">
      <formula>NOT(ISERROR(SEARCH("逐步淘汰",E1)))</formula>
      <formula>NOT(ISERROR(SEARCH("逐步淘汰",E1)))</formula>
    </cfRule>
  </conditionalFormatting>
  <conditionalFormatting sqref="E1:E258">
    <cfRule type="containsText" dxfId="4" priority="6" operator="containsText" text="新技术试点">
      <formula>NOT(ISERROR(SEARCH("新技术试点",E1)))</formula>
      <formula>NOT(ISERROR(SEARCH("新技术试点",E1)))</formula>
    </cfRule>
  </conditionalFormatting>
  <conditionalFormatting sqref="E1:E258">
    <cfRule type="containsText" dxfId="5" priority="7" operator="containsText" text="待决策">
      <formula>NOT(ISERROR(SEARCH("待决策",E1)))</formula>
      <formula>NOT(ISERROR(SEARCH("待决策",E1)))</formula>
    </cfRule>
  </conditionalFormatting>
  <conditionalFormatting sqref="E1:E258">
    <cfRule type="containsText" dxfId="6" priority="8" operator="containsText" text="存量维持">
      <formula>NOT(ISERROR(SEARCH("存量维持",E1)))</formula>
      <formula>NOT(ISERROR(SEARCH("存量维持",E1)))</formula>
    </cfRule>
  </conditionalFormatting>
  <conditionalFormatting sqref="E1:E258">
    <cfRule type="containsText" dxfId="7" priority="9" operator="containsText" text="首选推荐">
      <formula>NOT(ISERROR(SEARCH("首选推荐",E1)))</formula>
      <formula>NOT(ISERROR(SEARCH("首选推荐",E1)))</formula>
    </cfRule>
  </conditionalFormatting>
  <dataValidations>
    <dataValidation type="list" errorStyle="stop" allowBlank="true" showDropDown="false" showInputMessage="true" showErrorMessage="true" prompt="" sqref="AH1:AH1048576">
      <formula1>=配置表!$E$3:$E$8</formula1>
    </dataValidation>
    <dataValidation type="list" errorStyle="stop" allowBlank="true" showDropDown="false" showInputMessage="true" showErrorMessage="true" prompt="" sqref="AG1:AG1048576">
      <formula1>=配置表!$D$3:$D$7</formula1>
    </dataValidation>
    <dataValidation type="list" errorStyle="stop" allowBlank="true" showDropDown="false" showInputMessage="true" showErrorMessage="true" prompt="" sqref="AF1:AF1048576">
      <formula1>=配置表!$E$3:$E$8</formula1>
    </dataValidation>
    <dataValidation type="list" errorStyle="stop" allowBlank="true" showDropDown="false" showInputMessage="true" showErrorMessage="true" prompt="" sqref="AE1:AE1048576">
      <formula1>=配置表!$D$3:$D$7</formula1>
    </dataValidation>
    <dataValidation type="list" errorStyle="stop" allowBlank="true" showDropDown="false" showInputMessage="true" showErrorMessage="true" prompt="" sqref="AD1:AD1048576">
      <formula1>=配置表!$E$3:$E$8</formula1>
    </dataValidation>
    <dataValidation type="list" errorStyle="stop" allowBlank="true" showDropDown="false" showInputMessage="true" showErrorMessage="true" prompt="" sqref="AC1:AC1048576">
      <formula1>=配置表!$D$3:$D$7</formula1>
    </dataValidation>
    <dataValidation type="list" errorStyle="stop" allowBlank="true" showDropDown="false" showInputMessage="true" showErrorMessage="true" prompt="" sqref="AA1:AA1048576">
      <formula1>=配置表!$D$3:$D$7</formula1>
    </dataValidation>
    <dataValidation type="list" errorStyle="stop" allowBlank="true" showDropDown="false" showInputMessage="true" showErrorMessage="true" prompt="" sqref="Z1:Z1048576">
      <formula1>=配置表!$E$3:$E$8</formula1>
    </dataValidation>
    <dataValidation type="list" errorStyle="stop" allowBlank="true" showDropDown="false" showInputMessage="true" showErrorMessage="true" prompt="" sqref="S1:S1048576">
      <formula1>=配置表!$D$3:$D$7</formula1>
    </dataValidation>
    <dataValidation type="list" errorStyle="stop" allowBlank="true" showDropDown="false" showInputMessage="true" showErrorMessage="true" prompt="" sqref="R1:R1048576">
      <formula1>=配置表!$E$3:$E$8</formula1>
    </dataValidation>
    <dataValidation type="list" errorStyle="stop" allowBlank="true" showDropDown="false" showInputMessage="true" showErrorMessage="true" prompt="" sqref="Q1:Q1048576">
      <formula1>=配置表!$D$3:$D$7</formula1>
    </dataValidation>
    <dataValidation type="list" errorStyle="stop" allowBlank="true" showDropDown="false" showInputMessage="true" showErrorMessage="true" prompt="" sqref="AB1:AB1048576">
      <formula1>=配置表!$E$3:$E$8</formula1>
    </dataValidation>
    <dataValidation type="list" errorStyle="stop" allowBlank="true" showDropDown="false" showInputMessage="true" showErrorMessage="true" prompt="" sqref="E1:E1048576">
      <formula1>=配置表!$B$3:$B$7</formula1>
    </dataValidation>
    <dataValidation type="list" errorStyle="stop" allowBlank="true" showDropDown="false" showInputMessage="true" showErrorMessage="true" prompt="" sqref="T1:T1048576">
      <formula1>=配置表!$E$3:$E$8</formula1>
    </dataValidation>
    <dataValidation type="list" errorStyle="stop" allowBlank="true" showDropDown="false" showInputMessage="true" showErrorMessage="true" prompt="" sqref="U1:U1048576">
      <formula1>=配置表!$D$3:$D$7</formula1>
    </dataValidation>
    <dataValidation type="list" errorStyle="stop" allowBlank="true" showDropDown="false" showInputMessage="true" showErrorMessage="true" prompt="" sqref="V1:V1048576">
      <formula1>=配置表!$E$3:$E$8</formula1>
    </dataValidation>
    <dataValidation type="list" errorStyle="stop" allowBlank="true" showDropDown="false" showInputMessage="true" showErrorMessage="true" prompt="" sqref="W1:W1048576">
      <formula1>=配置表!$D$3:$D$7</formula1>
    </dataValidation>
    <dataValidation type="list" errorStyle="stop" allowBlank="true" showDropDown="false" showInputMessage="true" showErrorMessage="true" prompt="" sqref="X1:X1048576">
      <formula1>=配置表!$E$3:$E$8</formula1>
    </dataValidation>
    <dataValidation type="list" errorStyle="stop" allowBlank="true" showDropDown="false" showInputMessage="true" showErrorMessage="true" prompt="" sqref="Y1:Y1048576">
      <formula1>=配置表!$D$3:$D$7</formula1>
    </dataValidation>
  </dataValidations>
  <hyperlinks>
    <hyperlink ref="F14" r:id="rId0"/>
    <hyperlink ref="F15" r:id="rId1"/>
    <hyperlink ref="F16" r:id="rId2"/>
    <hyperlink ref="F18" r:id="rId3"/>
    <hyperlink ref="F39" r:id="rId4"/>
    <hyperlink ref="F88" r:id="rId5"/>
    <hyperlink ref="F89" r:id="rId6"/>
    <hyperlink ref="F121" r:id="rId7"/>
  </hyperlinks>
</worksheet>
</file>

<file path=xl/worksheets/sheet4.xml><?xml version="1.0" encoding="utf-8"?>
<worksheet xmlns:r="http://schemas.openxmlformats.org/officeDocument/2006/relationships" xmlns="http://schemas.openxmlformats.org/spreadsheetml/2006/main">
  <sheetPr>
    <tabColor rgb="FFFFFFFF"/>
  </sheetPr>
  <dimension ref="K262"/>
  <sheetViews>
    <sheetView showGridLines="true" rightToLeft="false" workbookViewId="0">
      <pane xSplit="6" ySplit="2" topLeftCell="G3" state="frozen"/>
    </sheetView>
  </sheetViews>
  <cols>
    <col min="1" max="1" width="11.332" customWidth="true"/>
    <col min="2" max="2" width="11.4727" customWidth="true"/>
    <col min="3" max="3" width="17.543" customWidth="true"/>
    <col min="4" max="4" width="20.2422" customWidth="true"/>
    <col min="5" max="5" width="13.9023" customWidth="true"/>
    <col min="6" max="6" width="45.8828" customWidth="true"/>
    <col min="7" max="7" width="9.04297" customWidth="true"/>
    <col min="8" max="9" width="9.17188" customWidth="true"/>
    <col min="10" max="10" width="10.5234" customWidth="true"/>
    <col min="11" max="11" width="9.17188" customWidth="true"/>
  </cols>
  <sheetData>
    <row r="1" spans="1:29" ht="28" customHeight="true">
      <c r="A1" s="3" t="s">
        <v>1</v>
      </c>
      <c r="B1" s="4" t="s"/>
      <c r="C1" s="4" t="s"/>
      <c r="D1" s="4" t="s"/>
      <c r="E1" s="4" t="s"/>
      <c r="F1" s="4" t="s"/>
      <c r="G1" s="5" t="s">
        <v>2</v>
      </c>
      <c r="H1" s="6" t="s"/>
      <c r="I1" s="6" t="s"/>
      <c r="J1" s="6" t="s"/>
      <c r="K1" s="7" t="s"/>
      <c r="L1" s="8" t="s">
        <f>=配置表!$G3&amp;"-"&amp;配置表!$H3</f>
        <v>3</v>
      </c>
      <c r="M1" s="4" t="s"/>
      <c r="N1" s="8" t="s">
        <f>=配置表!$G4&amp;"-"&amp;配置表!$H4</f>
        <v>4</v>
      </c>
      <c r="O1" s="4" t="s"/>
      <c r="P1" s="8" t="s">
        <f>=配置表!$G5&amp;"-"&amp;配置表!$H5</f>
        <v>5</v>
      </c>
      <c r="Q1" s="4" t="s"/>
      <c r="R1" s="8" t="s">
        <f>=配置表!$G6&amp;"-"&amp;配置表!$H6</f>
        <v>6</v>
      </c>
      <c r="S1" s="4" t="s"/>
      <c r="T1" s="8" t="s">
        <f>=配置表!$G7&amp;"-"&amp;配置表!$H7</f>
        <v>7</v>
      </c>
      <c r="U1" s="4" t="s"/>
      <c r="V1" s="8" t="s">
        <f>=配置表!$G8&amp;"-"&amp;配置表!$H8</f>
        <v>8</v>
      </c>
      <c r="W1" s="4" t="s"/>
      <c r="X1" s="8" t="s">
        <f>=配置表!$G9&amp;"-"&amp;配置表!$H9</f>
        <v>9</v>
      </c>
      <c r="Y1" s="4" t="s"/>
      <c r="Z1" s="8" t="s">
        <f>=配置表!$G10&amp;"-"&amp;AA5</f>
        <v>10</v>
      </c>
      <c r="AA1" s="4" t="s"/>
      <c r="AB1" s="8" t="s">
        <f>=配置表!$G11&amp;"-"&amp;配置表!$H11</f>
        <v>11</v>
      </c>
      <c r="AC1" s="4" t="s"/>
    </row>
    <row r="2" spans="1:29" ht="27" customHeight="true">
      <c r="A2" s="3" t="s">
        <v>12</v>
      </c>
      <c r="B2" s="3" t="s">
        <v>13</v>
      </c>
      <c r="C2" s="9" t="s">
        <v>14</v>
      </c>
      <c r="D2" s="3" t="s">
        <v>15</v>
      </c>
      <c r="E2" s="10" t="s">
        <v>597</v>
      </c>
      <c r="F2" s="11" t="s">
        <v>16</v>
      </c>
      <c r="G2" s="12" t="s"/>
      <c r="H2" s="13" t="s"/>
      <c r="I2" s="14" t="s"/>
      <c r="J2" s="12" t="s">
        <v>17</v>
      </c>
      <c r="K2" s="12" t="s">
        <v>598</v>
      </c>
      <c r="L2" s="15" t="s">
        <v>599</v>
      </c>
      <c r="M2" s="15" t="s">
        <v>600</v>
      </c>
      <c r="N2" s="15" t="s">
        <v>599</v>
      </c>
      <c r="O2" s="15" t="s">
        <v>600</v>
      </c>
      <c r="P2" s="15" t="s">
        <v>599</v>
      </c>
      <c r="Q2" s="15" t="s">
        <v>600</v>
      </c>
      <c r="R2" s="15" t="s">
        <v>599</v>
      </c>
      <c r="S2" s="15" t="s">
        <v>600</v>
      </c>
      <c r="T2" s="15" t="s">
        <v>599</v>
      </c>
      <c r="U2" s="15" t="s">
        <v>600</v>
      </c>
      <c r="V2" s="15" t="s">
        <v>599</v>
      </c>
      <c r="W2" s="15" t="s">
        <v>600</v>
      </c>
      <c r="X2" s="15" t="s">
        <v>599</v>
      </c>
      <c r="Y2" s="15" t="s">
        <v>600</v>
      </c>
      <c r="Z2" s="15" t="s">
        <v>599</v>
      </c>
      <c r="AA2" s="15" t="s">
        <v>600</v>
      </c>
      <c r="AB2" s="15" t="s">
        <v>599</v>
      </c>
      <c r="AC2" s="15" t="s">
        <v>600</v>
      </c>
    </row>
    <row r="3" spans="1:29" ht="27" customHeight="true">
      <c r="A3" s="16" t="s">
        <v>601</v>
      </c>
      <c r="B3" s="17" t="s">
        <v>18</v>
      </c>
      <c r="C3" s="18" t="s">
        <v>602</v>
      </c>
      <c r="D3" s="19" t="s">
        <v>603</v>
      </c>
      <c r="E3" s="20" t="s">
        <v>19</v>
      </c>
      <c r="F3" s="21" t="s"/>
      <c r="G3" s="22" t="s"/>
      <c r="H3" s="22" t="s"/>
      <c r="I3" s="23" t="s"/>
      <c r="J3" s="22">
        <f>=(COUNTIF(L3:AC3,"=维持不变")+COUNTIF(L3:AC3,"=试点中")+COUNTIF(L3:AC3,"=有应用计划")+COUNTIF(L3:AC3,"=无规划"))/配置表!$A$3</f>
        <v>0.888888888888889</v>
      </c>
      <c r="K3" s="22">
        <f>=(COUNTIF(L3:AC3,"=当前方案")+COUNTIF(L3:AC3,"=存量维持")+COUNTIF(L3:AC3,"=逐步淘汰")+COUNTIF(L3:AC3,"=新技术试点"))/配置表!$A$3</f>
        <v>0.888888888888889</v>
      </c>
      <c r="L3" s="24" t="s">
        <v>20</v>
      </c>
      <c r="M3" s="24" t="s">
        <v>21</v>
      </c>
      <c r="N3" s="24" t="s">
        <v>20</v>
      </c>
      <c r="O3" s="24" t="s">
        <v>21</v>
      </c>
      <c r="P3" s="24" t="s">
        <v>20</v>
      </c>
      <c r="Q3" s="24" t="s">
        <v>21</v>
      </c>
      <c r="R3" s="24" t="s">
        <v>20</v>
      </c>
      <c r="S3" s="24" t="s">
        <v>21</v>
      </c>
      <c r="T3" s="24" t="s">
        <v>20</v>
      </c>
      <c r="U3" s="24" t="s">
        <v>21</v>
      </c>
      <c r="V3" s="24" t="s">
        <v>20</v>
      </c>
      <c r="W3" s="24" t="s">
        <v>21</v>
      </c>
      <c r="X3" s="24" t="s">
        <v>20</v>
      </c>
      <c r="Y3" s="24" t="s">
        <v>21</v>
      </c>
      <c r="Z3" s="24" t="s"/>
      <c r="AA3" s="24" t="s"/>
      <c r="AB3" s="24" t="s">
        <v>20</v>
      </c>
      <c r="AC3" s="24" t="s">
        <v>21</v>
      </c>
    </row>
    <row r="4" spans="1:29" ht="27" customHeight="true">
      <c r="A4" s="4" t="s"/>
      <c r="B4" s="4" t="s"/>
      <c r="C4" s="4" t="s"/>
      <c r="D4" s="25" t="s">
        <v>22</v>
      </c>
      <c r="E4" s="20" t="s">
        <v>19</v>
      </c>
      <c r="F4" s="21" t="s"/>
      <c r="G4" s="22" t="s"/>
      <c r="H4" s="22" t="s"/>
      <c r="I4" s="23" t="s"/>
      <c r="J4" s="22">
        <f>=(COUNTIF(L4:AC4,"=维持不变")+COUNTIF(L4:AC4,"=试点中")+COUNTIF(L4:AC4,"=有应用计划")+COUNTIF(L4:AC4,"=无规划"))/配置表!$A$3</f>
        <v>0.666666666666667</v>
      </c>
      <c r="K4" s="22">
        <f>=(COUNTIF(L4:AC4,"=当前方案")+COUNTIF(L4:AC4,"=存量维持")+COUNTIF(L4:AC4,"=逐步淘汰")+COUNTIF(L4:AC4,"=新技术试点"))/配置表!$A$3</f>
        <v>0.666666666666667</v>
      </c>
      <c r="L4" s="26" t="s">
        <v>20</v>
      </c>
      <c r="M4" s="24" t="s">
        <v>21</v>
      </c>
      <c r="N4" s="24" t="s">
        <v>20</v>
      </c>
      <c r="O4" s="24" t="s">
        <v>21</v>
      </c>
      <c r="P4" s="27" t="s">
        <v>23</v>
      </c>
      <c r="Q4" s="24" t="s">
        <v>24</v>
      </c>
      <c r="R4" s="26" t="s">
        <v>20</v>
      </c>
      <c r="S4" s="24" t="s">
        <v>21</v>
      </c>
      <c r="T4" s="26" t="s">
        <v>23</v>
      </c>
      <c r="U4" s="24" t="s">
        <v>24</v>
      </c>
      <c r="V4" s="24" t="s">
        <v>25</v>
      </c>
      <c r="W4" s="24" t="s">
        <v>21</v>
      </c>
      <c r="X4" s="26" t="s">
        <v>20</v>
      </c>
      <c r="Y4" s="28" t="s">
        <v>21</v>
      </c>
      <c r="Z4" s="26" t="s"/>
      <c r="AA4" s="24" t="s"/>
      <c r="AB4" s="26" t="s">
        <v>20</v>
      </c>
      <c r="AC4" s="28" t="s">
        <v>21</v>
      </c>
    </row>
    <row r="5" spans="1:29" ht="27" customHeight="true">
      <c r="A5" s="4" t="s"/>
      <c r="B5" s="4" t="s"/>
      <c r="C5" s="4" t="s"/>
      <c r="D5" s="25" t="s">
        <v>26</v>
      </c>
      <c r="E5" s="20" t="s">
        <v>19</v>
      </c>
      <c r="F5" s="29" t="s"/>
      <c r="G5" s="22" t="s"/>
      <c r="H5" s="22" t="s"/>
      <c r="I5" s="23" t="s"/>
      <c r="J5" s="22">
        <f>=(COUNTIF(L5:AC5,"=维持不变")+COUNTIF(L5:AC5,"=试点中")+COUNTIF(L5:AC5,"=有应用计划")+COUNTIF(L5:AC5,"=无规划"))/配置表!$A$3</f>
        <v>0.555555555555556</v>
      </c>
      <c r="K5" s="22">
        <f>=(COUNTIF(L5:AC5,"=当前方案")+COUNTIF(L5:AC5,"=存量维持")+COUNTIF(L5:AC5,"=逐步淘汰")+COUNTIF(L5:AC5,"=新技术试点"))/配置表!$A$3</f>
        <v>0.666666666666667</v>
      </c>
      <c r="L5" s="24" t="s">
        <v>25</v>
      </c>
      <c r="M5" s="24" t="s">
        <v>21</v>
      </c>
      <c r="N5" s="24" t="s">
        <v>23</v>
      </c>
      <c r="O5" s="24" t="s">
        <v>24</v>
      </c>
      <c r="P5" s="24" t="s">
        <v>20</v>
      </c>
      <c r="Q5" s="24" t="s">
        <v>21</v>
      </c>
      <c r="R5" s="24" t="s">
        <v>23</v>
      </c>
      <c r="S5" s="24" t="s">
        <v>24</v>
      </c>
      <c r="T5" s="24" t="s">
        <v>20</v>
      </c>
      <c r="U5" s="24" t="s">
        <v>21</v>
      </c>
      <c r="V5" s="24" t="s">
        <v>20</v>
      </c>
      <c r="W5" s="24" t="s">
        <v>21</v>
      </c>
      <c r="X5" s="24" t="s">
        <v>25</v>
      </c>
      <c r="Y5" s="24" t="s">
        <v>27</v>
      </c>
      <c r="Z5" s="24" t="s"/>
      <c r="AA5" s="4" t="s"/>
      <c r="AB5" s="24" t="s">
        <v>20</v>
      </c>
      <c r="AC5" s="24" t="s">
        <v>21</v>
      </c>
    </row>
    <row r="6" spans="1:29" ht="27" customHeight="true">
      <c r="A6" s="4" t="s"/>
      <c r="B6" s="4" t="s"/>
      <c r="C6" s="4" t="s"/>
      <c r="D6" s="25" t="s">
        <v>28</v>
      </c>
      <c r="E6" s="20" t="s">
        <v>29</v>
      </c>
      <c r="F6" s="29" t="s">
        <v>30</v>
      </c>
      <c r="G6" s="22" t="s"/>
      <c r="H6" s="22" t="s"/>
      <c r="I6" s="23" t="s"/>
      <c r="J6" s="22">
        <f>=(COUNTIF(L6:AC6,"=维持不变")+COUNTIF(L6:AC6,"=试点中")+COUNTIF(L6:AC6,"=有应用计划")+COUNTIF(L6:AC6,"=无规划"))/配置表!$A$3</f>
        <v>0.333333333333333</v>
      </c>
      <c r="K6" s="22">
        <f>=(COUNTIF(L6:AC6,"=当前方案")+COUNTIF(L6:AC6,"=存量维持")+COUNTIF(L6:AC6,"=逐步淘汰")+COUNTIF(L6:AC6,"=新技术试点"))/配置表!$A$3</f>
        <v>0.333333333333333</v>
      </c>
      <c r="L6" s="24" t="s"/>
      <c r="M6" s="24" t="s"/>
      <c r="N6" s="24" t="s">
        <v>20</v>
      </c>
      <c r="O6" s="24" t="s">
        <v>21</v>
      </c>
      <c r="P6" s="24" t="s">
        <v>29</v>
      </c>
      <c r="Q6" s="24" t="s">
        <v>31</v>
      </c>
      <c r="R6" s="24" t="s">
        <v>23</v>
      </c>
      <c r="S6" s="24" t="s">
        <v>24</v>
      </c>
      <c r="T6" s="24" t="s">
        <v>23</v>
      </c>
      <c r="U6" s="24" t="s">
        <v>24</v>
      </c>
      <c r="V6" s="24" t="s">
        <v>23</v>
      </c>
      <c r="W6" s="24" t="s">
        <v>24</v>
      </c>
      <c r="X6" s="24" t="s">
        <v>29</v>
      </c>
      <c r="Y6" s="24" t="s">
        <v>31</v>
      </c>
      <c r="Z6" s="24" t="s"/>
      <c r="AA6" s="4" t="s"/>
      <c r="AB6" s="26" t="s">
        <v>23</v>
      </c>
      <c r="AC6" s="24" t="s">
        <v>24</v>
      </c>
    </row>
    <row r="7" spans="1:29" ht="27" customHeight="true">
      <c r="A7" s="4" t="s"/>
      <c r="B7" s="4" t="s"/>
      <c r="C7" s="4" t="s"/>
      <c r="D7" s="19" t="s">
        <v>604</v>
      </c>
      <c r="E7" s="20" t="s">
        <v>19</v>
      </c>
      <c r="F7" s="21" t="s"/>
      <c r="G7" s="22" t="s"/>
      <c r="H7" s="22" t="s"/>
      <c r="I7" s="23" t="s"/>
      <c r="J7" s="22">
        <f>=(COUNTIF(L7:AC7,"=维持不变")+COUNTIF(L7:AC7,"=试点中")+COUNTIF(L7:AC7,"=有应用计划")+COUNTIF(L7:AC7,"=无规划"))/配置表!$A$3</f>
        <v>0.888888888888889</v>
      </c>
      <c r="K7" s="22">
        <f>=(COUNTIF(L7:AC7,"=当前方案")+COUNTIF(L7:AC7,"=存量维持")+COUNTIF(L7:AC7,"=逐步淘汰")+COUNTIF(L7:AC7,"=新技术试点"))/配置表!$A$3</f>
        <v>0.888888888888889</v>
      </c>
      <c r="L7" s="24" t="s">
        <v>20</v>
      </c>
      <c r="M7" s="24" t="s">
        <v>21</v>
      </c>
      <c r="N7" s="24" t="s">
        <v>20</v>
      </c>
      <c r="O7" s="24" t="s">
        <v>21</v>
      </c>
      <c r="P7" s="24" t="s">
        <v>20</v>
      </c>
      <c r="Q7" s="24" t="s">
        <v>21</v>
      </c>
      <c r="R7" s="24" t="s">
        <v>29</v>
      </c>
      <c r="S7" s="24" t="s">
        <v>21</v>
      </c>
      <c r="T7" s="24" t="s">
        <v>20</v>
      </c>
      <c r="U7" s="24" t="s">
        <v>21</v>
      </c>
      <c r="V7" s="24" t="s">
        <v>20</v>
      </c>
      <c r="W7" s="24" t="s">
        <v>21</v>
      </c>
      <c r="X7" s="24" t="s">
        <v>20</v>
      </c>
      <c r="Y7" s="24" t="s">
        <v>21</v>
      </c>
      <c r="Z7" s="24" t="s"/>
      <c r="AA7" s="4" t="s"/>
      <c r="AB7" s="24" t="s">
        <v>20</v>
      </c>
      <c r="AC7" s="24" t="s">
        <v>21</v>
      </c>
    </row>
    <row r="8" spans="1:29" ht="27" customHeight="true">
      <c r="A8" s="4" t="s"/>
      <c r="B8" s="4" t="s"/>
      <c r="C8" s="4" t="s"/>
      <c r="D8" s="19" t="s">
        <v>605</v>
      </c>
      <c r="E8" s="20" t="s">
        <v>19</v>
      </c>
      <c r="F8" s="21" t="s"/>
      <c r="G8" s="22" t="s"/>
      <c r="H8" s="22" t="s"/>
      <c r="I8" s="23" t="s"/>
      <c r="J8" s="22">
        <f>=(COUNTIF(L8:AC8,"=维持不变")+COUNTIF(L8:AC8,"=试点中")+COUNTIF(L8:AC8,"=有应用计划")+COUNTIF(L8:AC8,"=无规划"))/配置表!$A$3</f>
        <v>0.888888888888889</v>
      </c>
      <c r="K8" s="22">
        <f>=(COUNTIF(L8:AC8,"=当前方案")+COUNTIF(L8:AC8,"=存量维持")+COUNTIF(L8:AC8,"=逐步淘汰")+COUNTIF(L8:AC8,"=新技术试点"))/配置表!$A$3</f>
        <v>0.888888888888889</v>
      </c>
      <c r="L8" s="24" t="s">
        <v>25</v>
      </c>
      <c r="M8" s="28" t="s">
        <v>21</v>
      </c>
      <c r="N8" s="24" t="s">
        <v>20</v>
      </c>
      <c r="O8" s="24" t="s">
        <v>21</v>
      </c>
      <c r="P8" s="24" t="s">
        <v>25</v>
      </c>
      <c r="Q8" s="24" t="s">
        <v>21</v>
      </c>
      <c r="R8" s="24" t="s">
        <v>20</v>
      </c>
      <c r="S8" s="24" t="s">
        <v>21</v>
      </c>
      <c r="T8" s="24" t="s">
        <v>25</v>
      </c>
      <c r="U8" s="24" t="s">
        <v>21</v>
      </c>
      <c r="V8" s="24" t="s">
        <v>20</v>
      </c>
      <c r="W8" s="24" t="s">
        <v>21</v>
      </c>
      <c r="X8" s="24" t="s">
        <v>25</v>
      </c>
      <c r="Y8" s="24" t="s">
        <v>21</v>
      </c>
      <c r="Z8" s="24" t="s"/>
      <c r="AA8" s="4" t="s"/>
      <c r="AB8" s="24" t="s">
        <v>20</v>
      </c>
      <c r="AC8" s="24" t="s">
        <v>21</v>
      </c>
    </row>
    <row r="9" spans="1:29" ht="27" customHeight="true">
      <c r="A9" s="4" t="s"/>
      <c r="B9" s="4" t="s"/>
      <c r="C9" s="4" t="s"/>
      <c r="D9" s="19" t="s">
        <v>606</v>
      </c>
      <c r="E9" s="20" t="s">
        <v>19</v>
      </c>
      <c r="F9" s="21" t="s"/>
      <c r="G9" s="22" t="s"/>
      <c r="H9" s="22" t="s"/>
      <c r="I9" s="23" t="s"/>
      <c r="J9" s="22">
        <f>=(COUNTIF(L9:AC9,"=维持不变")+COUNTIF(L9:AC9,"=试点中")+COUNTIF(L9:AC9,"=有应用计划")+COUNTIF(L9:AC9,"=无规划"))/配置表!$A$3</f>
        <v>0.888888888888889</v>
      </c>
      <c r="K9" s="22">
        <f>=(COUNTIF(L9:AC9,"=当前方案")+COUNTIF(L9:AC9,"=存量维持")+COUNTIF(L9:AC9,"=逐步淘汰")+COUNTIF(L9:AC9,"=新技术试点"))/配置表!$A$3</f>
        <v>0.888888888888889</v>
      </c>
      <c r="L9" s="24" t="s">
        <v>20</v>
      </c>
      <c r="M9" s="28" t="s">
        <v>21</v>
      </c>
      <c r="N9" s="24" t="s">
        <v>20</v>
      </c>
      <c r="O9" s="24" t="s">
        <v>21</v>
      </c>
      <c r="P9" s="24" t="s">
        <v>20</v>
      </c>
      <c r="Q9" s="24" t="s">
        <v>21</v>
      </c>
      <c r="R9" s="24" t="s">
        <v>20</v>
      </c>
      <c r="S9" s="24" t="s">
        <v>21</v>
      </c>
      <c r="T9" s="24" t="s">
        <v>20</v>
      </c>
      <c r="U9" s="24" t="s">
        <v>21</v>
      </c>
      <c r="V9" s="24" t="s">
        <v>20</v>
      </c>
      <c r="W9" s="24" t="s">
        <v>21</v>
      </c>
      <c r="X9" s="24" t="s">
        <v>20</v>
      </c>
      <c r="Y9" s="24" t="s">
        <v>21</v>
      </c>
      <c r="Z9" s="24" t="s"/>
      <c r="AA9" s="4" t="s"/>
      <c r="AB9" s="24" t="s">
        <v>20</v>
      </c>
      <c r="AC9" s="24" t="s">
        <v>21</v>
      </c>
    </row>
    <row r="10" spans="1:29" ht="27" customHeight="true">
      <c r="A10" s="4" t="s"/>
      <c r="B10" s="4" t="s"/>
      <c r="C10" s="18" t="s">
        <v>607</v>
      </c>
      <c r="D10" s="25" t="s">
        <v>32</v>
      </c>
      <c r="E10" s="20" t="s">
        <v>19</v>
      </c>
      <c r="F10" s="21" t="s"/>
      <c r="G10" s="22" t="s"/>
      <c r="H10" s="22" t="s"/>
      <c r="I10" s="23" t="s"/>
      <c r="J10" s="22">
        <f>=(COUNTIF(L10:AC10,"=维持不变")+COUNTIF(L10:AC10,"=试点中")+COUNTIF(L10:AC10,"=有应用计划")+COUNTIF(L10:AC10,"=无规划"))/配置表!$A$3</f>
        <v>0.222222222222222</v>
      </c>
      <c r="K10" s="22">
        <f>=(COUNTIF(L10:AC10,"=当前方案")+COUNTIF(L10:AC10,"=存量维持")+COUNTIF(L10:AC10,"=逐步淘汰")+COUNTIF(L10:AC10,"=新技术试点"))/配置表!$A$3</f>
        <v>0.222222222222222</v>
      </c>
      <c r="L10" s="26" t="s">
        <v>20</v>
      </c>
      <c r="M10" s="28" t="s">
        <v>21</v>
      </c>
      <c r="N10" s="26" t="s">
        <v>20</v>
      </c>
      <c r="O10" s="24" t="s">
        <v>21</v>
      </c>
      <c r="P10" s="26" t="s">
        <v>23</v>
      </c>
      <c r="Q10" s="24" t="s">
        <v>24</v>
      </c>
      <c r="R10" s="26" t="s">
        <v>23</v>
      </c>
      <c r="S10" s="24" t="s">
        <v>24</v>
      </c>
      <c r="T10" s="26" t="s">
        <v>23</v>
      </c>
      <c r="U10" s="24" t="s">
        <v>24</v>
      </c>
      <c r="V10" s="26" t="s">
        <v>23</v>
      </c>
      <c r="W10" s="24" t="s">
        <v>24</v>
      </c>
      <c r="X10" s="26" t="s">
        <v>23</v>
      </c>
      <c r="Y10" s="24" t="s">
        <v>24</v>
      </c>
      <c r="Z10" s="26" t="s"/>
      <c r="AA10" s="4" t="s"/>
      <c r="AB10" s="26" t="s">
        <v>23</v>
      </c>
      <c r="AC10" s="24" t="s">
        <v>24</v>
      </c>
    </row>
    <row r="11" spans="1:29" ht="27" customHeight="true">
      <c r="A11" s="4" t="s"/>
      <c r="B11" s="4" t="s"/>
      <c r="C11" s="4" t="s"/>
      <c r="D11" s="25" t="s">
        <v>33</v>
      </c>
      <c r="E11" s="30" t="s">
        <v>25</v>
      </c>
      <c r="F11" s="29" t="s">
        <v>34</v>
      </c>
      <c r="G11" s="22" t="s"/>
      <c r="H11" s="22" t="s"/>
      <c r="I11" s="23" t="s"/>
      <c r="J11" s="22">
        <f>=(COUNTIF(L11:AC11,"=维持不变")+COUNTIF(L11:AC11,"=试点中")+COUNTIF(L11:AC11,"=有应用计划")+COUNTIF(L11:AC11,"=无规划"))/配置表!$A$3</f>
        <v>0.333333333333333</v>
      </c>
      <c r="K11" s="22">
        <f>=(COUNTIF(L11:AC11,"=当前方案")+COUNTIF(L11:AC11,"=存量维持")+COUNTIF(L11:AC11,"=逐步淘汰")+COUNTIF(L11:AC11,"=新技术试点"))/配置表!$A$3</f>
        <v>0.333333333333333</v>
      </c>
      <c r="L11" s="24" t="s">
        <v>25</v>
      </c>
      <c r="M11" s="28" t="s">
        <v>21</v>
      </c>
      <c r="N11" s="24" t="s">
        <v>25</v>
      </c>
      <c r="O11" s="24" t="s">
        <v>21</v>
      </c>
      <c r="P11" s="24" t="s">
        <v>23</v>
      </c>
      <c r="Q11" s="24" t="s">
        <v>24</v>
      </c>
      <c r="R11" s="24" t="s">
        <v>23</v>
      </c>
      <c r="S11" s="24" t="s">
        <v>24</v>
      </c>
      <c r="T11" s="24" t="s">
        <v>23</v>
      </c>
      <c r="U11" s="24" t="s">
        <v>24</v>
      </c>
      <c r="V11" s="24" t="s">
        <v>23</v>
      </c>
      <c r="W11" s="24" t="s">
        <v>24</v>
      </c>
      <c r="X11" s="24" t="s">
        <v>23</v>
      </c>
      <c r="Y11" s="24" t="s">
        <v>24</v>
      </c>
      <c r="Z11" s="24" t="s"/>
      <c r="AA11" s="4" t="s"/>
      <c r="AB11" s="24" t="s">
        <v>20</v>
      </c>
      <c r="AC11" s="24" t="s">
        <v>21</v>
      </c>
    </row>
    <row r="12" spans="1:29" ht="27" customHeight="true">
      <c r="A12" s="4" t="s"/>
      <c r="B12" s="4" t="s"/>
      <c r="C12" s="4" t="s"/>
      <c r="D12" s="25" t="s">
        <v>35</v>
      </c>
      <c r="E12" s="20" t="s">
        <v>19</v>
      </c>
      <c r="F12" s="21" t="s"/>
      <c r="G12" s="22" t="s"/>
      <c r="H12" s="22" t="s"/>
      <c r="I12" s="23" t="s"/>
      <c r="J12" s="22">
        <f>=(COUNTIF(L12:AC12,"=维持不变")+COUNTIF(L12:AC12,"=试点中")+COUNTIF(L12:AC12,"=有应用计划")+COUNTIF(L12:AC12,"=无规划"))/配置表!$A$3</f>
        <v>0.333333333333333</v>
      </c>
      <c r="K12" s="22">
        <f>=(COUNTIF(L12:AC12,"=当前方案")+COUNTIF(L12:AC12,"=存量维持")+COUNTIF(L12:AC12,"=逐步淘汰")+COUNTIF(L12:AC12,"=新技术试点"))/配置表!$A$3</f>
        <v>0.333333333333333</v>
      </c>
      <c r="L12" s="24" t="s">
        <v>20</v>
      </c>
      <c r="M12" s="28" t="s">
        <v>21</v>
      </c>
      <c r="N12" s="24" t="s">
        <v>20</v>
      </c>
      <c r="O12" s="24" t="s">
        <v>21</v>
      </c>
      <c r="P12" s="24" t="s">
        <v>23</v>
      </c>
      <c r="Q12" s="24" t="s">
        <v>24</v>
      </c>
      <c r="R12" s="24" t="s">
        <v>23</v>
      </c>
      <c r="S12" s="24" t="s">
        <v>24</v>
      </c>
      <c r="T12" s="24" t="s">
        <v>23</v>
      </c>
      <c r="U12" s="24" t="s">
        <v>24</v>
      </c>
      <c r="V12" s="24" t="s">
        <v>23</v>
      </c>
      <c r="W12" s="24" t="s">
        <v>24</v>
      </c>
      <c r="X12" s="24" t="s">
        <v>23</v>
      </c>
      <c r="Y12" s="24" t="s">
        <v>24</v>
      </c>
      <c r="Z12" s="24" t="s"/>
      <c r="AA12" s="4" t="s"/>
      <c r="AB12" s="24" t="s">
        <v>20</v>
      </c>
      <c r="AC12" s="24" t="s">
        <v>21</v>
      </c>
    </row>
    <row r="13" spans="1:29" ht="27" customHeight="true">
      <c r="A13" s="4" t="s"/>
      <c r="B13" s="4" t="s"/>
      <c r="C13" s="4" t="s"/>
      <c r="D13" s="25" t="s">
        <v>36</v>
      </c>
      <c r="E13" s="20" t="s">
        <v>25</v>
      </c>
      <c r="F13" s="29" t="s">
        <v>37</v>
      </c>
      <c r="G13" s="22" t="s"/>
      <c r="H13" s="22" t="s"/>
      <c r="I13" s="23" t="s"/>
      <c r="J13" s="22">
        <f>=(COUNTIF(L13:AC13,"=维持不变")+COUNTIF(L13:AC13,"=试点中")+COUNTIF(L13:AC13,"=有应用计划")+COUNTIF(L13:AC13,"=无规划"))/配置表!$A$3</f>
        <v>0.222222222222222</v>
      </c>
      <c r="K13" s="22">
        <f>=(COUNTIF(L13:AC13,"=当前方案")+COUNTIF(L13:AC13,"=存量维持")+COUNTIF(L13:AC13,"=逐步淘汰")+COUNTIF(L13:AC13,"=新技术试点"))/配置表!$A$3</f>
        <v>0.222222222222222</v>
      </c>
      <c r="L13" s="24" t="s">
        <v>25</v>
      </c>
      <c r="M13" s="28" t="s">
        <v>21</v>
      </c>
      <c r="N13" s="24" t="s">
        <v>25</v>
      </c>
      <c r="O13" s="24" t="s">
        <v>21</v>
      </c>
      <c r="P13" s="24" t="s">
        <v>23</v>
      </c>
      <c r="Q13" s="24" t="s">
        <v>24</v>
      </c>
      <c r="R13" s="24" t="s">
        <v>23</v>
      </c>
      <c r="S13" s="24" t="s">
        <v>24</v>
      </c>
      <c r="T13" s="24" t="s">
        <v>23</v>
      </c>
      <c r="U13" s="24" t="s">
        <v>24</v>
      </c>
      <c r="V13" s="24" t="s">
        <v>23</v>
      </c>
      <c r="W13" s="24" t="s">
        <v>24</v>
      </c>
      <c r="X13" s="24" t="s">
        <v>23</v>
      </c>
      <c r="Y13" s="24" t="s">
        <v>24</v>
      </c>
      <c r="Z13" s="24" t="s"/>
      <c r="AA13" s="4" t="s"/>
      <c r="AB13" s="24" t="s">
        <v>23</v>
      </c>
      <c r="AC13" s="24" t="s">
        <v>24</v>
      </c>
    </row>
    <row r="14" spans="1:29" ht="27" customHeight="true">
      <c r="A14" s="4" t="s"/>
      <c r="B14" s="17" t="s">
        <v>38</v>
      </c>
      <c r="C14" s="31" t="s">
        <v>39</v>
      </c>
      <c r="D14" s="25" t="s">
        <v>40</v>
      </c>
      <c r="E14" s="20" t="s">
        <v>19</v>
      </c>
      <c r="F14" s="32" t="s">
        <v>608</v>
      </c>
      <c r="G14" s="22" t="s"/>
      <c r="H14" s="22" t="s"/>
      <c r="I14" s="23" t="s"/>
      <c r="J14" s="22">
        <f>=(COUNTIF(L14:AC14,"=维持不变")+COUNTIF(L14:AC14,"=试点中")+COUNTIF(L14:AC14,"=有应用计划")+COUNTIF(L14:AC14,"=无规划"))/配置表!$A$3</f>
        <v>0.888888888888889</v>
      </c>
      <c r="K14" s="22">
        <f>=(COUNTIF(L14:AC14,"=当前方案")+COUNTIF(L14:AC14,"=存量维持")+COUNTIF(L14:AC14,"=逐步淘汰")+COUNTIF(L14:AC14,"=新技术试点"))/配置表!$A$3</f>
        <v>0.888888888888889</v>
      </c>
      <c r="L14" s="24" t="s">
        <v>20</v>
      </c>
      <c r="M14" s="28" t="s">
        <v>21</v>
      </c>
      <c r="N14" s="24" t="s">
        <v>20</v>
      </c>
      <c r="O14" s="28" t="s">
        <v>21</v>
      </c>
      <c r="P14" s="24" t="s">
        <v>20</v>
      </c>
      <c r="Q14" s="24" t="s">
        <v>21</v>
      </c>
      <c r="R14" s="24" t="s">
        <v>20</v>
      </c>
      <c r="S14" s="24" t="s">
        <v>21</v>
      </c>
      <c r="T14" s="24" t="s">
        <v>20</v>
      </c>
      <c r="U14" s="24" t="s">
        <v>21</v>
      </c>
      <c r="V14" s="24" t="s">
        <v>20</v>
      </c>
      <c r="W14" s="24" t="s">
        <v>21</v>
      </c>
      <c r="X14" s="24" t="s">
        <v>20</v>
      </c>
      <c r="Y14" s="24" t="s">
        <v>21</v>
      </c>
      <c r="Z14" s="24" t="s"/>
      <c r="AA14" s="4" t="s"/>
      <c r="AB14" s="24" t="s">
        <v>20</v>
      </c>
      <c r="AC14" s="24" t="s">
        <v>21</v>
      </c>
    </row>
    <row r="15" spans="1:29" ht="43" customHeight="true">
      <c r="A15" s="4" t="s"/>
      <c r="B15" s="25" t="s"/>
      <c r="C15" s="4" t="s"/>
      <c r="D15" s="25" t="s">
        <v>41</v>
      </c>
      <c r="E15" s="20" t="s">
        <v>19</v>
      </c>
      <c r="F15" s="32" t="s">
        <v>609</v>
      </c>
      <c r="G15" s="22" t="s"/>
      <c r="H15" s="22" t="s"/>
      <c r="I15" s="23" t="s"/>
      <c r="J15" s="22">
        <f>=(COUNTIF(L15:AC15,"=维持不变")+COUNTIF(L15:AC15,"=试点中")+COUNTIF(L15:AC15,"=有应用计划")+COUNTIF(L15:AC15,"=无规划"))/配置表!$A$3</f>
        <v>0.888888888888889</v>
      </c>
      <c r="K15" s="22">
        <f>=(COUNTIF(L15:AC15,"=当前方案")+COUNTIF(L15:AC15,"=存量维持")+COUNTIF(L15:AC15,"=逐步淘汰")+COUNTIF(L15:AC15,"=新技术试点"))/配置表!$A$3</f>
        <v>0.666666666666667</v>
      </c>
      <c r="L15" s="24" t="s">
        <v>20</v>
      </c>
      <c r="M15" s="28" t="s">
        <v>21</v>
      </c>
      <c r="N15" s="24" t="s">
        <v>20</v>
      </c>
      <c r="O15" s="28" t="s">
        <v>42</v>
      </c>
      <c r="P15" s="24" t="s">
        <v>20</v>
      </c>
      <c r="Q15" s="24" t="s">
        <v>21</v>
      </c>
      <c r="R15" s="24" t="s">
        <v>23</v>
      </c>
      <c r="S15" s="24" t="s">
        <v>31</v>
      </c>
      <c r="T15" s="24" t="s">
        <v>20</v>
      </c>
      <c r="U15" s="24" t="s">
        <v>21</v>
      </c>
      <c r="V15" s="24" t="s">
        <v>23</v>
      </c>
      <c r="W15" s="24" t="s">
        <v>31</v>
      </c>
      <c r="X15" s="24" t="s">
        <v>20</v>
      </c>
      <c r="Y15" s="24" t="s">
        <v>21</v>
      </c>
      <c r="Z15" s="24" t="s"/>
      <c r="AA15" s="4" t="s"/>
      <c r="AB15" s="24" t="s">
        <v>20</v>
      </c>
      <c r="AC15" s="24" t="s">
        <v>21</v>
      </c>
    </row>
    <row r="16" spans="1:29" ht="45" customHeight="true">
      <c r="A16" s="4" t="s"/>
      <c r="B16" s="4" t="s"/>
      <c r="C16" s="33" t="s">
        <v>610</v>
      </c>
      <c r="D16" s="25" t="s">
        <v>43</v>
      </c>
      <c r="E16" s="20" t="s">
        <v>19</v>
      </c>
      <c r="F16" s="32" t="s">
        <v>611</v>
      </c>
      <c r="G16" s="22" t="s"/>
      <c r="H16" s="22" t="s"/>
      <c r="I16" s="23" t="s"/>
      <c r="J16" s="22">
        <f>=(COUNTIF(L16:AC16,"=维持不变")+COUNTIF(L16:AC16,"=试点中")+COUNTIF(L16:AC16,"=有应用计划")+COUNTIF(L16:AC16,"=无规划"))/配置表!$A$3</f>
        <v>0.333333333333333</v>
      </c>
      <c r="K16" s="22">
        <f>=(COUNTIF(L16:AC16,"=当前方案")+COUNTIF(L16:AC16,"=存量维持")+COUNTIF(L16:AC16,"=逐步淘汰")+COUNTIF(L16:AC16,"=新技术试点"))/配置表!$A$3</f>
        <v>0.222222222222222</v>
      </c>
      <c r="L16" s="26" t="s">
        <v>20</v>
      </c>
      <c r="M16" s="28" t="s">
        <v>21</v>
      </c>
      <c r="N16" s="26" t="s">
        <v>23</v>
      </c>
      <c r="O16" s="24" t="s">
        <v>24</v>
      </c>
      <c r="P16" s="26" t="s">
        <v>23</v>
      </c>
      <c r="Q16" s="24" t="s">
        <v>31</v>
      </c>
      <c r="R16" s="26" t="s">
        <v>23</v>
      </c>
      <c r="S16" s="24" t="s">
        <v>24</v>
      </c>
      <c r="T16" s="26" t="s">
        <v>23</v>
      </c>
      <c r="U16" s="24" t="s">
        <v>24</v>
      </c>
      <c r="V16" s="26" t="s">
        <v>23</v>
      </c>
      <c r="W16" s="24" t="s">
        <v>24</v>
      </c>
      <c r="X16" s="26" t="s">
        <v>20</v>
      </c>
      <c r="Y16" s="24" t="s">
        <v>21</v>
      </c>
      <c r="Z16" s="26" t="s"/>
      <c r="AA16" s="4" t="s"/>
      <c r="AB16" s="26" t="s">
        <v>23</v>
      </c>
      <c r="AC16" s="24" t="s">
        <v>24</v>
      </c>
    </row>
    <row r="17" spans="1:29" ht="43" customHeight="true">
      <c r="A17" s="4" t="s"/>
      <c r="B17" s="4" t="s"/>
      <c r="C17" s="31" t="s">
        <v>44</v>
      </c>
      <c r="D17" s="25" t="s">
        <v>45</v>
      </c>
      <c r="E17" s="20" t="s">
        <v>19</v>
      </c>
      <c r="F17" s="32" t="s">
        <v>612</v>
      </c>
      <c r="G17" s="22" t="s"/>
      <c r="H17" s="22" t="s"/>
      <c r="I17" s="23" t="s"/>
      <c r="J17" s="22">
        <f>=(COUNTIF(L17:AC17,"=维持不变")+COUNTIF(L17:AC17,"=试点中")+COUNTIF(L17:AC17,"=有应用计划")+COUNTIF(L17:AC17,"=无规划"))/配置表!$A$3</f>
        <v>0.888888888888889</v>
      </c>
      <c r="K17" s="22">
        <f>=(COUNTIF(L17:AC17,"=当前方案")+COUNTIF(L17:AC17,"=存量维持")+COUNTIF(L17:AC17,"=逐步淘汰")+COUNTIF(L17:AC17,"=新技术试点"))/配置表!$A$3</f>
        <v>0.888888888888889</v>
      </c>
      <c r="L17" s="26" t="s">
        <v>20</v>
      </c>
      <c r="M17" s="28" t="s">
        <v>21</v>
      </c>
      <c r="N17" s="26" t="s">
        <v>20</v>
      </c>
      <c r="O17" s="28" t="s">
        <v>21</v>
      </c>
      <c r="P17" s="26" t="s">
        <v>20</v>
      </c>
      <c r="Q17" s="24" t="s">
        <v>21</v>
      </c>
      <c r="R17" s="26" t="s">
        <v>20</v>
      </c>
      <c r="S17" s="24" t="s">
        <v>21</v>
      </c>
      <c r="T17" s="34" t="s">
        <v>20</v>
      </c>
      <c r="U17" s="24" t="s">
        <v>21</v>
      </c>
      <c r="V17" s="26" t="s">
        <v>20</v>
      </c>
      <c r="W17" s="24" t="s">
        <v>21</v>
      </c>
      <c r="X17" s="26" t="s">
        <v>20</v>
      </c>
      <c r="Y17" s="24" t="s">
        <v>21</v>
      </c>
      <c r="Z17" s="26" t="s"/>
      <c r="AA17" s="4" t="s"/>
      <c r="AB17" s="24" t="s">
        <v>20</v>
      </c>
      <c r="AC17" s="24" t="s">
        <v>21</v>
      </c>
    </row>
    <row r="18" spans="1:29" ht="27" customHeight="true">
      <c r="A18" s="4" t="s"/>
      <c r="B18" s="35" t="s">
        <v>46</v>
      </c>
      <c r="C18" s="36" t="s">
        <v>47</v>
      </c>
      <c r="D18" s="25" t="s">
        <v>48</v>
      </c>
      <c r="E18" s="20" t="s">
        <v>19</v>
      </c>
      <c r="F18" s="29" t="s"/>
      <c r="G18" s="22" t="s"/>
      <c r="H18" s="22" t="s"/>
      <c r="I18" s="23" t="s"/>
      <c r="J18" s="22">
        <f>=(COUNTIF(L18:AC18,"=维持不变")+COUNTIF(L18:AC18,"=试点中")+COUNTIF(L18:AC18,"=有应用计划")+COUNTIF(L18:AC18,"=无规划"))/配置表!$A$3</f>
        <v>0.888888888888889</v>
      </c>
      <c r="K18" s="22">
        <f>=(COUNTIF(L18:AC18,"=当前方案")+COUNTIF(L18:AC18,"=存量维持")+COUNTIF(L18:AC18,"=逐步淘汰")+COUNTIF(L18:AC18,"=新技术试点"))/配置表!$A$3</f>
        <v>0.888888888888889</v>
      </c>
      <c r="L18" s="26" t="s">
        <v>20</v>
      </c>
      <c r="M18" s="28" t="s">
        <v>21</v>
      </c>
      <c r="N18" s="26" t="s">
        <v>20</v>
      </c>
      <c r="O18" s="28" t="s">
        <v>21</v>
      </c>
      <c r="P18" s="26" t="s">
        <v>20</v>
      </c>
      <c r="Q18" s="24" t="s">
        <v>21</v>
      </c>
      <c r="R18" s="37" t="s">
        <v>20</v>
      </c>
      <c r="S18" s="28" t="s">
        <v>21</v>
      </c>
      <c r="T18" s="26" t="s">
        <v>20</v>
      </c>
      <c r="U18" s="24" t="s">
        <v>21</v>
      </c>
      <c r="V18" s="26" t="s">
        <v>20</v>
      </c>
      <c r="W18" s="24" t="s">
        <v>21</v>
      </c>
      <c r="X18" s="26" t="s">
        <v>20</v>
      </c>
      <c r="Y18" s="24" t="s">
        <v>21</v>
      </c>
      <c r="Z18" s="26" t="s"/>
      <c r="AA18" s="4" t="s"/>
      <c r="AB18" s="24" t="s">
        <v>20</v>
      </c>
      <c r="AC18" s="24" t="s">
        <v>21</v>
      </c>
    </row>
    <row r="19" spans="1:29" ht="27" customHeight="true">
      <c r="A19" s="4" t="s"/>
      <c r="B19" s="38" t="s"/>
      <c r="C19" s="39" t="s"/>
      <c r="D19" s="25" t="s">
        <v>49</v>
      </c>
      <c r="E19" s="20" t="s">
        <v>19</v>
      </c>
      <c r="F19" s="29" t="s">
        <v>50</v>
      </c>
      <c r="G19" s="22" t="s"/>
      <c r="H19" s="22" t="s"/>
      <c r="I19" s="23" t="s"/>
      <c r="J19" s="22">
        <f>=(COUNTIF(L19:AC19,"=维持不变")+COUNTIF(L19:AC19,"=试点中")+COUNTIF(L19:AC19,"=有应用计划")+COUNTIF(L19:AC19,"=无规划"))/配置表!$A$3</f>
        <v>0.888888888888889</v>
      </c>
      <c r="K19" s="22">
        <f>=(COUNTIF(L19:AC19,"=当前方案")+COUNTIF(L19:AC19,"=存量维持")+COUNTIF(L19:AC19,"=逐步淘汰")+COUNTIF(L19:AC19,"=新技术试点"))/配置表!$A$3</f>
        <v>0.888888888888889</v>
      </c>
      <c r="L19" s="26" t="s">
        <v>20</v>
      </c>
      <c r="M19" s="28" t="s">
        <v>21</v>
      </c>
      <c r="N19" s="26" t="s">
        <v>20</v>
      </c>
      <c r="O19" s="28" t="s">
        <v>21</v>
      </c>
      <c r="P19" s="26" t="s">
        <v>20</v>
      </c>
      <c r="Q19" s="24" t="s">
        <v>21</v>
      </c>
      <c r="R19" s="37" t="s">
        <v>20</v>
      </c>
      <c r="S19" s="28" t="s">
        <v>21</v>
      </c>
      <c r="T19" s="26" t="s">
        <v>20</v>
      </c>
      <c r="U19" s="24" t="s">
        <v>21</v>
      </c>
      <c r="V19" s="26" t="s">
        <v>20</v>
      </c>
      <c r="W19" s="24" t="s">
        <v>21</v>
      </c>
      <c r="X19" s="26" t="s">
        <v>20</v>
      </c>
      <c r="Y19" s="24" t="s">
        <v>21</v>
      </c>
      <c r="Z19" s="26" t="s"/>
      <c r="AA19" s="4" t="s"/>
      <c r="AB19" s="24" t="s">
        <v>20</v>
      </c>
      <c r="AC19" s="24" t="s">
        <v>21</v>
      </c>
    </row>
    <row r="20" spans="1:29" ht="27" customHeight="true">
      <c r="A20" s="4" t="s"/>
      <c r="B20" s="38" t="s"/>
      <c r="C20" s="36" t="s">
        <v>51</v>
      </c>
      <c r="D20" s="25" t="s">
        <v>52</v>
      </c>
      <c r="E20" s="20" t="s">
        <v>19</v>
      </c>
      <c r="F20" s="29" t="s">
        <v>53</v>
      </c>
      <c r="G20" s="22" t="s"/>
      <c r="H20" s="22" t="s"/>
      <c r="I20" s="23" t="s"/>
      <c r="J20" s="22">
        <f>=(COUNTIF(L20:AC20,"=维持不变")+COUNTIF(L20:AC20,"=试点中")+COUNTIF(L20:AC20,"=有应用计划")+COUNTIF(L20:AC20,"=无规划"))/配置表!$A$3</f>
        <v>0.777777777777778</v>
      </c>
      <c r="K20" s="22">
        <f>=(COUNTIF(L20:AC20,"=当前方案")+COUNTIF(L20:AC20,"=存量维持")+COUNTIF(L20:AC20,"=逐步淘汰")+COUNTIF(L20:AC20,"=新技术试点"))/配置表!$A$3</f>
        <v>0.777777777777778</v>
      </c>
      <c r="L20" s="26" t="s">
        <v>20</v>
      </c>
      <c r="M20" s="28" t="s">
        <v>21</v>
      </c>
      <c r="N20" s="26" t="s">
        <v>20</v>
      </c>
      <c r="O20" s="28" t="s">
        <v>21</v>
      </c>
      <c r="P20" s="27" t="s">
        <v>25</v>
      </c>
      <c r="Q20" s="24" t="s">
        <v>21</v>
      </c>
      <c r="R20" s="26" t="s">
        <v>23</v>
      </c>
      <c r="S20" s="24" t="s">
        <v>24</v>
      </c>
      <c r="T20" s="26" t="s">
        <v>20</v>
      </c>
      <c r="U20" s="24" t="s">
        <v>21</v>
      </c>
      <c r="V20" s="26" t="s">
        <v>20</v>
      </c>
      <c r="W20" s="24" t="s">
        <v>21</v>
      </c>
      <c r="X20" s="27" t="s">
        <v>25</v>
      </c>
      <c r="Y20" s="24" t="s">
        <v>21</v>
      </c>
      <c r="Z20" s="26" t="s"/>
      <c r="AA20" s="4" t="s"/>
      <c r="AB20" s="24" t="s">
        <v>20</v>
      </c>
      <c r="AC20" s="24" t="s">
        <v>21</v>
      </c>
    </row>
    <row r="21" spans="1:29" ht="27" customHeight="true">
      <c r="A21" s="4" t="s"/>
      <c r="B21" s="39" t="s"/>
      <c r="C21" s="39" t="s"/>
      <c r="D21" s="25" t="s">
        <v>54</v>
      </c>
      <c r="E21" s="20" t="s">
        <v>19</v>
      </c>
      <c r="F21" s="29" t="s">
        <v>53</v>
      </c>
      <c r="G21" s="22" t="s"/>
      <c r="H21" s="22" t="s"/>
      <c r="I21" s="23" t="s"/>
      <c r="J21" s="22">
        <f>=(COUNTIF(L21:AC21,"=维持不变")+COUNTIF(L21:AC21,"=试点中")+COUNTIF(L21:AC21,"=有应用计划")+COUNTIF(L21:AC21,"=无规划"))/配置表!$A$3</f>
        <v>0.777777777777778</v>
      </c>
      <c r="K21" s="22">
        <f>=(COUNTIF(L21:AC21,"=当前方案")+COUNTIF(L21:AC21,"=存量维持")+COUNTIF(L21:AC21,"=逐步淘汰")+COUNTIF(L21:AC21,"=新技术试点"))/配置表!$A$3</f>
        <v>0.777777777777778</v>
      </c>
      <c r="L21" s="26" t="s">
        <v>20</v>
      </c>
      <c r="M21" s="28" t="s">
        <v>21</v>
      </c>
      <c r="N21" s="26" t="s">
        <v>20</v>
      </c>
      <c r="O21" s="28" t="s">
        <v>21</v>
      </c>
      <c r="P21" s="26" t="s">
        <v>20</v>
      </c>
      <c r="Q21" s="24" t="s">
        <v>21</v>
      </c>
      <c r="R21" s="40" t="s">
        <v>23</v>
      </c>
      <c r="S21" s="24" t="s">
        <v>24</v>
      </c>
      <c r="T21" s="26" t="s">
        <v>20</v>
      </c>
      <c r="U21" s="24" t="s">
        <v>21</v>
      </c>
      <c r="V21" s="26" t="s">
        <v>20</v>
      </c>
      <c r="W21" s="24" t="s">
        <v>21</v>
      </c>
      <c r="X21" s="26" t="s">
        <v>25</v>
      </c>
      <c r="Y21" s="24" t="s">
        <v>21</v>
      </c>
      <c r="Z21" s="26" t="s"/>
      <c r="AA21" s="4" t="s"/>
      <c r="AB21" s="24" t="s">
        <v>20</v>
      </c>
      <c r="AC21" s="24" t="s">
        <v>21</v>
      </c>
    </row>
    <row r="22" spans="1:29" ht="27" customHeight="true">
      <c r="A22" s="41" t="s">
        <v>613</v>
      </c>
      <c r="B22" s="35" t="s">
        <v>55</v>
      </c>
      <c r="C22" s="36" t="s">
        <v>56</v>
      </c>
      <c r="D22" s="19" t="s">
        <v>614</v>
      </c>
      <c r="E22" s="20" t="s">
        <v>19</v>
      </c>
      <c r="F22" s="29" t="s">
        <v>57</v>
      </c>
      <c r="G22" s="22" t="s"/>
      <c r="H22" s="22" t="s"/>
      <c r="I22" s="23" t="s"/>
      <c r="J22" s="22">
        <f>=(COUNTIF(L22:AC22,"=维持不变")+COUNTIF(L22:AC22,"=试点中")+COUNTIF(L22:AC22,"=有应用计划")+COUNTIF(L22:AC22,"=无规划"))/配置表!$A$3</f>
        <v>0.888888888888889</v>
      </c>
      <c r="K22" s="22">
        <f>=(COUNTIF(L22:AC22,"=当前方案")+COUNTIF(L22:AC22,"=存量维持")+COUNTIF(L22:AC22,"=逐步淘汰")+COUNTIF(L22:AC22,"=新技术试点"))/配置表!$A$3</f>
        <v>0.888888888888889</v>
      </c>
      <c r="L22" s="26" t="s">
        <v>20</v>
      </c>
      <c r="M22" s="28" t="s">
        <v>21</v>
      </c>
      <c r="N22" s="26" t="s">
        <v>20</v>
      </c>
      <c r="O22" s="28" t="s">
        <v>21</v>
      </c>
      <c r="P22" s="26" t="s">
        <v>20</v>
      </c>
      <c r="Q22" s="24" t="s">
        <v>21</v>
      </c>
      <c r="R22" s="26" t="s">
        <v>20</v>
      </c>
      <c r="S22" s="24" t="s">
        <v>21</v>
      </c>
      <c r="T22" s="26" t="s">
        <v>20</v>
      </c>
      <c r="U22" s="24" t="s">
        <v>21</v>
      </c>
      <c r="V22" s="26" t="s">
        <v>20</v>
      </c>
      <c r="W22" s="24" t="s">
        <v>21</v>
      </c>
      <c r="X22" s="26" t="s">
        <v>20</v>
      </c>
      <c r="Y22" s="24" t="s">
        <v>21</v>
      </c>
      <c r="Z22" s="26" t="s"/>
      <c r="AA22" s="4" t="s"/>
      <c r="AB22" s="24" t="s">
        <v>20</v>
      </c>
      <c r="AC22" s="24" t="s">
        <v>21</v>
      </c>
    </row>
    <row r="23" spans="1:29" ht="27" customHeight="true">
      <c r="A23" s="42" t="s"/>
      <c r="B23" s="43" t="s"/>
      <c r="C23" s="38" t="s"/>
      <c r="D23" s="25" t="s">
        <v>58</v>
      </c>
      <c r="E23" s="44" t="s">
        <v>19</v>
      </c>
      <c r="F23" s="29" t="s">
        <v>59</v>
      </c>
      <c r="G23" s="22" t="s"/>
      <c r="H23" s="22" t="s"/>
      <c r="I23" s="23" t="s"/>
      <c r="J23" s="22">
        <f>=(COUNTIF(L23:AC23,"=维持不变")+COUNTIF(L23:AC23,"=试点中")+COUNTIF(L23:AC23,"=有应用计划")+COUNTIF(L23:AC23,"=无规划"))/配置表!$A$3</f>
        <v>0.333333333333333</v>
      </c>
      <c r="K23" s="22">
        <f>=(COUNTIF(L23:AC23,"=当前方案")+COUNTIF(L23:AC23,"=存量维持")+COUNTIF(L23:AC23,"=逐步淘汰")+COUNTIF(L23:AC23,"=新技术试点"))/配置表!$A$3</f>
        <v>0.333333333333333</v>
      </c>
      <c r="L23" s="26" t="s">
        <v>20</v>
      </c>
      <c r="M23" s="28" t="s">
        <v>21</v>
      </c>
      <c r="N23" s="26" t="s">
        <v>20</v>
      </c>
      <c r="O23" s="24" t="s">
        <v>21</v>
      </c>
      <c r="P23" s="26" t="s">
        <v>23</v>
      </c>
      <c r="Q23" s="24" t="s">
        <v>24</v>
      </c>
      <c r="R23" s="26" t="s">
        <v>23</v>
      </c>
      <c r="S23" s="24" t="s">
        <v>24</v>
      </c>
      <c r="T23" s="26" t="s">
        <v>23</v>
      </c>
      <c r="U23" s="24" t="s">
        <v>24</v>
      </c>
      <c r="V23" s="40" t="s">
        <v>23</v>
      </c>
      <c r="W23" s="24" t="s">
        <v>24</v>
      </c>
      <c r="X23" s="26" t="s">
        <v>23</v>
      </c>
      <c r="Y23" s="24" t="s">
        <v>24</v>
      </c>
      <c r="Z23" s="26" t="s"/>
      <c r="AA23" s="4" t="s"/>
      <c r="AB23" s="24" t="s">
        <v>20</v>
      </c>
      <c r="AC23" s="24" t="s">
        <v>21</v>
      </c>
    </row>
    <row r="24" spans="1:29" ht="27" customHeight="true">
      <c r="A24" s="42" t="s"/>
      <c r="B24" s="43" t="s"/>
      <c r="C24" s="39" t="s"/>
      <c r="D24" s="25" t="s">
        <v>60</v>
      </c>
      <c r="E24" s="44" t="s">
        <v>19</v>
      </c>
      <c r="F24" s="29" t="s">
        <v>61</v>
      </c>
      <c r="G24" s="22" t="s"/>
      <c r="H24" s="22" t="s"/>
      <c r="I24" s="23" t="s"/>
      <c r="J24" s="22">
        <f>=(COUNTIF(L24:AC24,"=维持不变")+COUNTIF(L24:AC24,"=试点中")+COUNTIF(L24:AC24,"=有应用计划")+COUNTIF(L24:AC24,"=无规划"))/配置表!$A$3</f>
        <v>0.333333333333333</v>
      </c>
      <c r="K24" s="22">
        <f>=(COUNTIF(L24:AC24,"=当前方案")+COUNTIF(L24:AC24,"=存量维持")+COUNTIF(L24:AC24,"=逐步淘汰")+COUNTIF(L24:AC24,"=新技术试点"))/配置表!$A$3</f>
        <v>0.333333333333333</v>
      </c>
      <c r="L24" s="26" t="s">
        <v>20</v>
      </c>
      <c r="M24" s="28" t="s">
        <v>21</v>
      </c>
      <c r="N24" s="26" t="s">
        <v>20</v>
      </c>
      <c r="O24" s="24" t="s">
        <v>21</v>
      </c>
      <c r="P24" s="45" t="s">
        <v>23</v>
      </c>
      <c r="Q24" s="24" t="s">
        <v>24</v>
      </c>
      <c r="R24" s="40" t="s">
        <v>23</v>
      </c>
      <c r="S24" s="24" t="s">
        <v>24</v>
      </c>
      <c r="T24" s="26" t="s">
        <v>23</v>
      </c>
      <c r="U24" s="24" t="s">
        <v>24</v>
      </c>
      <c r="V24" s="40" t="s">
        <v>23</v>
      </c>
      <c r="W24" s="24" t="s">
        <v>24</v>
      </c>
      <c r="X24" s="45" t="s">
        <v>23</v>
      </c>
      <c r="Y24" s="24" t="s">
        <v>24</v>
      </c>
      <c r="Z24" s="26" t="s"/>
      <c r="AA24" s="4" t="s"/>
      <c r="AB24" s="24" t="s">
        <v>20</v>
      </c>
      <c r="AC24" s="24" t="s">
        <v>21</v>
      </c>
    </row>
    <row r="25" spans="1:29" ht="27" customHeight="true">
      <c r="A25" s="42" t="s"/>
      <c r="B25" s="38" t="s"/>
      <c r="C25" s="46" t="s">
        <v>615</v>
      </c>
      <c r="D25" s="25" t="s">
        <v>62</v>
      </c>
      <c r="E25" s="20" t="s">
        <v>19</v>
      </c>
      <c r="F25" s="29" t="s">
        <v>63</v>
      </c>
      <c r="G25" s="22" t="s"/>
      <c r="H25" s="22" t="s"/>
      <c r="I25" s="23" t="s"/>
      <c r="J25" s="22">
        <f>=(COUNTIF(L25:AC25,"=维持不变")+COUNTIF(L25:AC25,"=试点中")+COUNTIF(L25:AC25,"=有应用计划")+COUNTIF(L25:AC25,"=无规划"))/配置表!$A$3</f>
        <v>0.888888888888889</v>
      </c>
      <c r="K25" s="22">
        <f>=(COUNTIF(L25:AC25,"=当前方案")+COUNTIF(L25:AC25,"=存量维持")+COUNTIF(L25:AC25,"=逐步淘汰")+COUNTIF(L25:AC25,"=新技术试点"))/配置表!$A$3</f>
        <v>0.888888888888889</v>
      </c>
      <c r="L25" s="24" t="s">
        <v>20</v>
      </c>
      <c r="M25" s="28" t="s">
        <v>21</v>
      </c>
      <c r="N25" s="24" t="s">
        <v>20</v>
      </c>
      <c r="O25" s="28" t="s">
        <v>21</v>
      </c>
      <c r="P25" s="24" t="s">
        <v>20</v>
      </c>
      <c r="Q25" s="24" t="s">
        <v>21</v>
      </c>
      <c r="R25" s="24" t="s">
        <v>20</v>
      </c>
      <c r="S25" s="24" t="s">
        <v>21</v>
      </c>
      <c r="T25" s="24" t="s">
        <v>20</v>
      </c>
      <c r="U25" s="24" t="s">
        <v>21</v>
      </c>
      <c r="V25" s="26" t="s">
        <v>20</v>
      </c>
      <c r="W25" s="24" t="s">
        <v>21</v>
      </c>
      <c r="X25" s="24" t="s">
        <v>20</v>
      </c>
      <c r="Y25" s="24" t="s">
        <v>21</v>
      </c>
      <c r="Z25" s="24" t="s"/>
      <c r="AA25" s="4" t="s"/>
      <c r="AB25" s="24" t="s">
        <v>20</v>
      </c>
      <c r="AC25" s="24" t="s">
        <v>21</v>
      </c>
    </row>
    <row r="26" spans="1:29" ht="27" customHeight="true">
      <c r="A26" s="42" t="s"/>
      <c r="B26" s="38" t="s"/>
      <c r="C26" s="38" t="s"/>
      <c r="D26" s="25" t="s">
        <v>64</v>
      </c>
      <c r="E26" s="20" t="s">
        <v>19</v>
      </c>
      <c r="F26" s="29" t="s">
        <v>65</v>
      </c>
      <c r="G26" s="22" t="s"/>
      <c r="H26" s="22" t="s"/>
      <c r="I26" s="23" t="s"/>
      <c r="J26" s="22">
        <f>=(COUNTIF(L26:AC26,"=维持不变")+COUNTIF(L26:AC26,"=试点中")+COUNTIF(L26:AC26,"=有应用计划")+COUNTIF(L26:AC26,"=无规划"))/配置表!$A$3</f>
        <v>0.333333333333333</v>
      </c>
      <c r="K26" s="22">
        <f>=(COUNTIF(L26:AC26,"=当前方案")+COUNTIF(L26:AC26,"=存量维持")+COUNTIF(L26:AC26,"=逐步淘汰")+COUNTIF(L26:AC26,"=新技术试点"))/配置表!$A$3</f>
        <v>0.333333333333333</v>
      </c>
      <c r="L26" s="24" t="s">
        <v>20</v>
      </c>
      <c r="M26" s="28" t="s">
        <v>21</v>
      </c>
      <c r="N26" s="24" t="s">
        <v>20</v>
      </c>
      <c r="O26" s="28" t="s">
        <v>21</v>
      </c>
      <c r="P26" s="24" t="s">
        <v>23</v>
      </c>
      <c r="Q26" s="24" t="s">
        <v>24</v>
      </c>
      <c r="R26" s="24" t="s">
        <v>23</v>
      </c>
      <c r="S26" s="24" t="s">
        <v>24</v>
      </c>
      <c r="T26" s="24" t="s">
        <v>20</v>
      </c>
      <c r="U26" s="24" t="s">
        <v>21</v>
      </c>
      <c r="V26" s="40" t="s">
        <v>23</v>
      </c>
      <c r="W26" s="24" t="s">
        <v>24</v>
      </c>
      <c r="X26" s="24" t="s">
        <v>23</v>
      </c>
      <c r="Y26" s="24" t="s">
        <v>24</v>
      </c>
      <c r="Z26" s="24" t="s"/>
      <c r="AA26" s="4" t="s"/>
      <c r="AB26" s="24" t="s">
        <v>23</v>
      </c>
      <c r="AC26" s="24" t="s">
        <v>24</v>
      </c>
    </row>
    <row r="27" spans="1:29" ht="41" customHeight="true">
      <c r="A27" s="42" t="s"/>
      <c r="B27" s="38" t="s"/>
      <c r="C27" s="38" t="s"/>
      <c r="D27" s="25" t="s">
        <v>66</v>
      </c>
      <c r="E27" s="20" t="s">
        <v>29</v>
      </c>
      <c r="F27" s="29" t="s">
        <v>67</v>
      </c>
      <c r="G27" s="22" t="s"/>
      <c r="H27" s="22" t="s"/>
      <c r="I27" s="23" t="s"/>
      <c r="J27" s="22">
        <f>=(COUNTIF(L27:AC27,"=维持不变")+COUNTIF(L27:AC27,"=试点中")+COUNTIF(L27:AC27,"=有应用计划")+COUNTIF(L27:AC27,"=无规划"))/配置表!$A$3</f>
        <v>0.111111111111111</v>
      </c>
      <c r="K27" s="22">
        <f>=(COUNTIF(L27:AC27,"=当前方案")+COUNTIF(L27:AC27,"=存量维持")+COUNTIF(L27:AC27,"=逐步淘汰")+COUNTIF(L27:AC27,"=新技术试点"))/配置表!$A$3</f>
        <v>0.111111111111111</v>
      </c>
      <c r="L27" s="24" t="s"/>
      <c r="M27" s="24" t="s"/>
      <c r="N27" s="24" t="s">
        <v>23</v>
      </c>
      <c r="O27" s="24" t="s">
        <v>24</v>
      </c>
      <c r="P27" s="24" t="s">
        <v>23</v>
      </c>
      <c r="Q27" s="24" t="s">
        <v>24</v>
      </c>
      <c r="R27" s="40" t="s"/>
      <c r="S27" s="24" t="s"/>
      <c r="T27" s="24" t="s"/>
      <c r="U27" s="24" t="s"/>
      <c r="V27" s="40" t="s">
        <v>23</v>
      </c>
      <c r="W27" s="24" t="s">
        <v>24</v>
      </c>
      <c r="X27" s="24" t="s">
        <v>29</v>
      </c>
      <c r="Y27" s="24" t="s">
        <v>31</v>
      </c>
      <c r="Z27" s="24" t="s"/>
      <c r="AA27" s="4" t="s"/>
      <c r="AB27" s="24" t="s">
        <v>23</v>
      </c>
      <c r="AC27" s="24" t="s">
        <v>24</v>
      </c>
    </row>
    <row r="28" spans="1:29" ht="27" customHeight="true">
      <c r="A28" s="42" t="s"/>
      <c r="B28" s="39" t="s"/>
      <c r="C28" s="39" t="s"/>
      <c r="D28" s="25" t="s">
        <v>68</v>
      </c>
      <c r="E28" s="47" t="s">
        <v>69</v>
      </c>
      <c r="F28" s="21" t="s"/>
      <c r="G28" s="22" t="s"/>
      <c r="H28" s="22" t="s"/>
      <c r="I28" s="23" t="s"/>
      <c r="J28" s="22">
        <f>=(COUNTIF(L28:AC28,"=维持不变")+COUNTIF(L28:AC28,"=试点中")+COUNTIF(L28:AC28,"=有应用计划")+COUNTIF(L28:AC28,"=无规划"))/配置表!$A$3</f>
        <v>0.333333333333333</v>
      </c>
      <c r="K28" s="22">
        <f>=(COUNTIF(L28:AC28,"=当前方案")+COUNTIF(L28:AC28,"=存量维持")+COUNTIF(L28:AC28,"=逐步淘汰")+COUNTIF(L28:AC28,"=新技术试点"))/配置表!$A$3</f>
        <v>0.444444444444445</v>
      </c>
      <c r="L28" s="24" t="s">
        <v>25</v>
      </c>
      <c r="M28" s="48" t="s">
        <v>21</v>
      </c>
      <c r="N28" s="24" t="s">
        <v>25</v>
      </c>
      <c r="O28" s="48" t="s">
        <v>21</v>
      </c>
      <c r="P28" s="24" t="s">
        <v>69</v>
      </c>
      <c r="Q28" s="24" t="s">
        <v>21</v>
      </c>
      <c r="R28" s="40" t="s">
        <v>23</v>
      </c>
      <c r="S28" s="24" t="s">
        <v>24</v>
      </c>
      <c r="T28" s="24" t="s">
        <v>23</v>
      </c>
      <c r="U28" s="24" t="s">
        <v>24</v>
      </c>
      <c r="V28" s="40" t="s">
        <v>23</v>
      </c>
      <c r="W28" s="24" t="s">
        <v>24</v>
      </c>
      <c r="X28" s="24" t="s">
        <v>25</v>
      </c>
      <c r="Y28" s="24" t="s">
        <v>27</v>
      </c>
      <c r="Z28" s="24" t="s"/>
      <c r="AA28" s="4" t="s"/>
      <c r="AB28" s="24" t="s">
        <v>23</v>
      </c>
      <c r="AC28" s="24" t="s">
        <v>24</v>
      </c>
    </row>
    <row r="29" spans="1:29" ht="27" customHeight="true">
      <c r="A29" s="42" t="s"/>
      <c r="B29" s="49" t="s">
        <v>616</v>
      </c>
      <c r="C29" s="50" t="s">
        <v>617</v>
      </c>
      <c r="D29" s="25" t="s">
        <v>70</v>
      </c>
      <c r="E29" s="20" t="s">
        <v>19</v>
      </c>
      <c r="F29" s="51" t="s">
        <v>618</v>
      </c>
      <c r="G29" s="22" t="s"/>
      <c r="H29" s="22" t="s"/>
      <c r="I29" s="23" t="s"/>
      <c r="J29" s="22">
        <f>=(COUNTIF(L29:AC29,"=维持不变")+COUNTIF(L29:AC29,"=试点中")+COUNTIF(L29:AC29,"=有应用计划")+COUNTIF(L29:AC29,"=无规划"))/配置表!$A$3</f>
        <v>0.555555555555556</v>
      </c>
      <c r="K29" s="22">
        <f>=(COUNTIF(L29:AC29,"=当前方案")+COUNTIF(L29:AC29,"=存量维持")+COUNTIF(L29:AC29,"=逐步淘汰")+COUNTIF(L29:AC29,"=新技术试点"))/配置表!$A$3</f>
        <v>0.555555555555556</v>
      </c>
      <c r="L29" s="24" t="s">
        <v>23</v>
      </c>
      <c r="M29" s="24" t="s">
        <v>24</v>
      </c>
      <c r="N29" s="24" t="s">
        <v>20</v>
      </c>
      <c r="O29" s="24" t="s">
        <v>21</v>
      </c>
      <c r="P29" s="24" t="s">
        <v>20</v>
      </c>
      <c r="Q29" s="24" t="s">
        <v>21</v>
      </c>
      <c r="R29" s="24" t="s">
        <v>20</v>
      </c>
      <c r="S29" s="24" t="s">
        <v>21</v>
      </c>
      <c r="T29" s="24" t="s">
        <v>20</v>
      </c>
      <c r="U29" s="24" t="s">
        <v>21</v>
      </c>
      <c r="V29" s="24" t="s">
        <v>23</v>
      </c>
      <c r="W29" s="24" t="s">
        <v>24</v>
      </c>
      <c r="X29" s="24" t="s">
        <v>20</v>
      </c>
      <c r="Y29" s="24" t="s">
        <v>21</v>
      </c>
      <c r="Z29" s="24" t="s"/>
      <c r="AA29" s="24" t="s"/>
      <c r="AB29" s="24" t="s">
        <v>23</v>
      </c>
      <c r="AC29" s="24" t="s">
        <v>24</v>
      </c>
    </row>
    <row r="30" spans="1:29" ht="27" customHeight="true">
      <c r="A30" s="42" t="s"/>
      <c r="B30" s="19" t="s"/>
      <c r="C30" s="4" t="s"/>
      <c r="D30" s="25" t="s">
        <v>71</v>
      </c>
      <c r="E30" s="52" t="s">
        <v>19</v>
      </c>
      <c r="F30" s="29" t="s">
        <v>72</v>
      </c>
      <c r="G30" s="22" t="s"/>
      <c r="H30" s="22" t="s"/>
      <c r="I30" s="23" t="s"/>
      <c r="J30" s="22">
        <f>=(COUNTIF(L30:AC30,"=维持不变")+COUNTIF(L30:AC30,"=试点中")+COUNTIF(L30:AC30,"=有应用计划")+COUNTIF(L30:AC30,"=无规划"))/配置表!$A$3</f>
        <v>0.555555555555556</v>
      </c>
      <c r="K30" s="22">
        <f>=(COUNTIF(L30:AC30,"=当前方案")+COUNTIF(L30:AC30,"=存量维持")+COUNTIF(L30:AC30,"=逐步淘汰")+COUNTIF(L30:AC30,"=新技术试点"))/配置表!$A$3</f>
        <v>0.555555555555556</v>
      </c>
      <c r="L30" s="24" t="s">
        <v>20</v>
      </c>
      <c r="M30" s="24" t="s">
        <v>21</v>
      </c>
      <c r="N30" s="24" t="s">
        <v>23</v>
      </c>
      <c r="O30" s="24" t="s">
        <v>24</v>
      </c>
      <c r="P30" s="24" t="s">
        <v>20</v>
      </c>
      <c r="Q30" s="24" t="s">
        <v>21</v>
      </c>
      <c r="R30" s="24" t="s">
        <v>23</v>
      </c>
      <c r="S30" s="24" t="s">
        <v>24</v>
      </c>
      <c r="T30" s="24" t="s">
        <v>20</v>
      </c>
      <c r="U30" s="24" t="s">
        <v>21</v>
      </c>
      <c r="V30" s="24" t="s">
        <v>23</v>
      </c>
      <c r="W30" s="24" t="s">
        <v>24</v>
      </c>
      <c r="X30" s="24" t="s">
        <v>20</v>
      </c>
      <c r="Y30" s="24" t="s">
        <v>21</v>
      </c>
      <c r="Z30" s="24" t="s"/>
      <c r="AA30" s="4" t="s"/>
      <c r="AB30" s="24" t="s">
        <v>20</v>
      </c>
      <c r="AC30" s="24" t="s">
        <v>21</v>
      </c>
    </row>
    <row r="31" spans="1:29" ht="27" customHeight="true">
      <c r="A31" s="42" t="s"/>
      <c r="B31" s="19" t="s"/>
      <c r="C31" s="4" t="s"/>
      <c r="D31" s="25" t="s">
        <v>73</v>
      </c>
      <c r="E31" s="47" t="s">
        <v>19</v>
      </c>
      <c r="F31" s="29" t="s">
        <v>74</v>
      </c>
      <c r="G31" s="22" t="s"/>
      <c r="H31" s="22" t="s"/>
      <c r="I31" s="23" t="s"/>
      <c r="J31" s="22">
        <f>=(COUNTIF(L31:AC31,"=维持不变")+COUNTIF(L31:AC31,"=试点中")+COUNTIF(L31:AC31,"=有应用计划")+COUNTIF(L31:AC31,"=无规划"))/配置表!$A$3</f>
        <v>0.666666666666667</v>
      </c>
      <c r="K31" s="22">
        <f>=(COUNTIF(L31:AC31,"=当前方案")+COUNTIF(L31:AC31,"=存量维持")+COUNTIF(L31:AC31,"=逐步淘汰")+COUNTIF(L31:AC31,"=新技术试点"))/配置表!$A$3</f>
        <v>0.777777777777778</v>
      </c>
      <c r="L31" s="24" t="s">
        <v>69</v>
      </c>
      <c r="M31" s="24" t="s">
        <v>27</v>
      </c>
      <c r="N31" s="24" t="s">
        <v>20</v>
      </c>
      <c r="O31" s="24" t="s">
        <v>21</v>
      </c>
      <c r="P31" s="24" t="s">
        <v>20</v>
      </c>
      <c r="Q31" s="24" t="s">
        <v>21</v>
      </c>
      <c r="R31" s="24" t="s">
        <v>20</v>
      </c>
      <c r="S31" s="24" t="s">
        <v>21</v>
      </c>
      <c r="T31" s="24" t="s">
        <v>20</v>
      </c>
      <c r="U31" s="24" t="s">
        <v>21</v>
      </c>
      <c r="V31" s="24" t="s">
        <v>23</v>
      </c>
      <c r="W31" s="24" t="s">
        <v>24</v>
      </c>
      <c r="X31" s="24" t="s">
        <v>20</v>
      </c>
      <c r="Y31" s="24" t="s">
        <v>21</v>
      </c>
      <c r="Z31" s="24" t="s"/>
      <c r="AA31" s="24" t="s"/>
      <c r="AB31" s="24" t="s">
        <v>20</v>
      </c>
      <c r="AC31" s="24" t="s">
        <v>21</v>
      </c>
    </row>
    <row r="32" spans="1:29" ht="27" customHeight="true">
      <c r="A32" s="42" t="s"/>
      <c r="B32" s="4" t="s"/>
      <c r="C32" s="4" t="s"/>
      <c r="D32" s="53" t="s">
        <v>75</v>
      </c>
      <c r="E32" s="54" t="s">
        <v>76</v>
      </c>
      <c r="F32" s="55" t="s">
        <v>77</v>
      </c>
      <c r="G32" s="56" t="s"/>
      <c r="H32" s="56" t="s"/>
      <c r="I32" s="57" t="s"/>
      <c r="J32" s="56">
        <f>=(COUNTIF(L32:AC32,"=维持不变")+COUNTIF(L32:AC32,"=试点中")+COUNTIF(L32:AC32,"=有应用计划")+COUNTIF(L32:AC32,"=无规划"))/配置表!$A$3</f>
        <v>0</v>
      </c>
      <c r="K32" s="56">
        <f>=(COUNTIF(L32:AC32,"=当前方案")+COUNTIF(L32:AC32,"=存量维持")+COUNTIF(L32:AC32,"=逐步淘汰")+COUNTIF(L32:AC32,"=新技术试点"))/配置表!$A$3</f>
        <v>0</v>
      </c>
      <c r="L32" s="58" t="s">
        <v>23</v>
      </c>
      <c r="M32" s="58" t="s">
        <v>24</v>
      </c>
      <c r="N32" s="58" t="s">
        <v>23</v>
      </c>
      <c r="O32" s="58" t="s">
        <v>24</v>
      </c>
      <c r="P32" s="58" t="s">
        <v>23</v>
      </c>
      <c r="Q32" s="58" t="s">
        <v>24</v>
      </c>
      <c r="R32" s="58" t="s">
        <v>23</v>
      </c>
      <c r="S32" s="58" t="s">
        <v>24</v>
      </c>
      <c r="T32" s="58" t="s">
        <v>23</v>
      </c>
      <c r="U32" s="58" t="s">
        <v>24</v>
      </c>
      <c r="V32" s="58" t="s">
        <v>23</v>
      </c>
      <c r="W32" s="58" t="s">
        <v>24</v>
      </c>
      <c r="X32" s="58" t="s">
        <v>23</v>
      </c>
      <c r="Y32" s="58" t="s">
        <v>24</v>
      </c>
      <c r="Z32" s="58" t="s"/>
      <c r="AA32" s="58" t="s"/>
      <c r="AB32" s="58" t="s">
        <v>23</v>
      </c>
      <c r="AC32" s="58" t="s">
        <v>24</v>
      </c>
    </row>
    <row r="33" spans="1:29" ht="27" customHeight="true">
      <c r="A33" s="42" t="s"/>
      <c r="B33" s="4" t="s"/>
      <c r="C33" s="31" t="s">
        <v>78</v>
      </c>
      <c r="D33" s="25" t="s">
        <v>79</v>
      </c>
      <c r="E33" s="20" t="s">
        <v>19</v>
      </c>
      <c r="F33" s="29" t="s">
        <v>80</v>
      </c>
      <c r="G33" s="22" t="s"/>
      <c r="H33" s="22" t="s"/>
      <c r="I33" s="23" t="s"/>
      <c r="J33" s="22">
        <f>=(COUNTIF(L33:AC33,"=维持不变")+COUNTIF(L33:AC33,"=试点中")+COUNTIF(L33:AC33,"=有应用计划")+COUNTIF(L33:AC33,"=无规划"))/配置表!$A$3</f>
        <v>0.777777777777778</v>
      </c>
      <c r="K33" s="22">
        <f>=(COUNTIF(L33:AC33,"=当前方案")+COUNTIF(L33:AC33,"=存量维持")+COUNTIF(L33:AC33,"=逐步淘汰")+COUNTIF(L33:AC33,"=新技术试点"))/配置表!$A$3</f>
        <v>0.777777777777778</v>
      </c>
      <c r="L33" s="24" t="s">
        <v>20</v>
      </c>
      <c r="M33" s="24" t="s">
        <v>21</v>
      </c>
      <c r="N33" s="24" t="s">
        <v>20</v>
      </c>
      <c r="O33" s="24" t="s">
        <v>21</v>
      </c>
      <c r="P33" s="24" t="s">
        <v>29</v>
      </c>
      <c r="Q33" s="24" t="s">
        <v>31</v>
      </c>
      <c r="R33" s="24" t="s">
        <v>20</v>
      </c>
      <c r="S33" s="24" t="s">
        <v>21</v>
      </c>
      <c r="T33" s="24" t="s">
        <v>29</v>
      </c>
      <c r="U33" s="24" t="s">
        <v>31</v>
      </c>
      <c r="V33" s="24" t="s">
        <v>29</v>
      </c>
      <c r="W33" s="24" t="s">
        <v>42</v>
      </c>
      <c r="X33" s="24" t="s">
        <v>20</v>
      </c>
      <c r="Y33" s="24" t="s">
        <v>21</v>
      </c>
      <c r="Z33" s="24" t="s"/>
      <c r="AA33" s="4" t="s"/>
      <c r="AB33" s="24" t="s">
        <v>23</v>
      </c>
      <c r="AC33" s="24" t="s">
        <v>24</v>
      </c>
    </row>
    <row r="34" spans="1:29" ht="27" customHeight="true">
      <c r="A34" s="42" t="s"/>
      <c r="B34" s="17" t="s">
        <v>81</v>
      </c>
      <c r="C34" s="31" t="s">
        <v>82</v>
      </c>
      <c r="D34" s="59" t="s">
        <v>83</v>
      </c>
      <c r="E34" s="20" t="s">
        <v>19</v>
      </c>
      <c r="F34" s="29" t="s">
        <v>84</v>
      </c>
      <c r="G34" s="22" t="s"/>
      <c r="H34" s="22" t="s"/>
      <c r="I34" s="23" t="s"/>
      <c r="J34" s="22">
        <f>=(COUNTIF(L34:AC34,"=维持不变")+COUNTIF(L34:AC34,"=试点中")+COUNTIF(L34:AC34,"=有应用计划")+COUNTIF(L34:AC34,"=无规划"))/配置表!$A$3</f>
        <v>0.555555555555556</v>
      </c>
      <c r="K34" s="22">
        <f>=(COUNTIF(L34:AC34,"=当前方案")+COUNTIF(L34:AC34,"=存量维持")+COUNTIF(L34:AC34,"=逐步淘汰")+COUNTIF(L34:AC34,"=新技术试点"))/配置表!$A$3</f>
        <v>0.444444444444445</v>
      </c>
      <c r="L34" s="24" t="s">
        <v>20</v>
      </c>
      <c r="M34" s="28" t="s">
        <v>21</v>
      </c>
      <c r="N34" s="24" t="s">
        <v>23</v>
      </c>
      <c r="O34" s="24" t="s">
        <v>31</v>
      </c>
      <c r="P34" s="24" t="s">
        <v>20</v>
      </c>
      <c r="Q34" s="24" t="s">
        <v>21</v>
      </c>
      <c r="R34" s="24" t="s">
        <v>20</v>
      </c>
      <c r="S34" s="24" t="s">
        <v>21</v>
      </c>
      <c r="T34" s="24" t="s">
        <v>23</v>
      </c>
      <c r="U34" s="24" t="s">
        <v>24</v>
      </c>
      <c r="V34" s="24" t="s">
        <v>23</v>
      </c>
      <c r="W34" s="24" t="s">
        <v>24</v>
      </c>
      <c r="X34" s="24" t="s">
        <v>20</v>
      </c>
      <c r="Y34" s="24" t="s">
        <v>21</v>
      </c>
      <c r="Z34" s="24" t="s"/>
      <c r="AA34" s="4" t="s"/>
      <c r="AB34" s="24" t="s">
        <v>23</v>
      </c>
      <c r="AC34" s="24" t="s">
        <v>24</v>
      </c>
    </row>
    <row r="35" spans="1:29" ht="49" customHeight="true">
      <c r="A35" s="42" t="s"/>
      <c r="B35" s="4" t="s"/>
      <c r="C35" s="36" t="s">
        <v>85</v>
      </c>
      <c r="D35" s="25" t="s">
        <v>86</v>
      </c>
      <c r="E35" s="20" t="s">
        <v>29</v>
      </c>
      <c r="F35" s="29" t="s">
        <v>87</v>
      </c>
      <c r="G35" s="22" t="s"/>
      <c r="H35" s="22" t="s"/>
      <c r="I35" s="23" t="s"/>
      <c r="J35" s="22">
        <f>=(COUNTIF(L35:AC35,"=维持不变")+COUNTIF(L35:AC35,"=试点中")+COUNTIF(L35:AC35,"=有应用计划")+COUNTIF(L35:AC35,"=无规划"))/配置表!$A$3</f>
        <v>0.444444444444445</v>
      </c>
      <c r="K35" s="22">
        <f>=(COUNTIF(L35:AC35,"=当前方案")+COUNTIF(L35:AC35,"=存量维持")+COUNTIF(L35:AC35,"=逐步淘汰")+COUNTIF(L35:AC35,"=新技术试点"))/配置表!$A$3</f>
        <v>0.111111111111111</v>
      </c>
      <c r="L35" s="26" t="s">
        <v>20</v>
      </c>
      <c r="M35" s="28" t="s">
        <v>21</v>
      </c>
      <c r="N35" s="24" t="s">
        <v>23</v>
      </c>
      <c r="O35" s="24" t="s">
        <v>31</v>
      </c>
      <c r="P35" s="26" t="s">
        <v>23</v>
      </c>
      <c r="Q35" s="24" t="s">
        <v>24</v>
      </c>
      <c r="R35" s="40" t="s"/>
      <c r="S35" s="24" t="s"/>
      <c r="T35" s="26" t="s">
        <v>23</v>
      </c>
      <c r="U35" s="24" t="s">
        <v>31</v>
      </c>
      <c r="V35" s="24" t="s">
        <v>23</v>
      </c>
      <c r="W35" s="24" t="s">
        <v>31</v>
      </c>
      <c r="X35" s="26" t="s">
        <v>23</v>
      </c>
      <c r="Y35" s="24" t="s">
        <v>24</v>
      </c>
      <c r="Z35" s="26" t="s"/>
      <c r="AA35" s="4" t="s"/>
      <c r="AB35" s="24" t="s">
        <v>23</v>
      </c>
      <c r="AC35" s="24" t="s">
        <v>24</v>
      </c>
    </row>
    <row r="36" spans="1:29" ht="49" customHeight="true">
      <c r="A36" s="42" t="s"/>
      <c r="B36" s="4" t="s"/>
      <c r="C36" s="39" t="s"/>
      <c r="D36" s="25" t="s">
        <v>88</v>
      </c>
      <c r="E36" s="20" t="s">
        <v>29</v>
      </c>
      <c r="F36" s="29" t="s">
        <v>89</v>
      </c>
      <c r="G36" s="22" t="s"/>
      <c r="H36" s="22" t="s"/>
      <c r="I36" s="23" t="s"/>
      <c r="J36" s="22" t="s"/>
      <c r="K36" s="22" t="s"/>
      <c r="L36" s="26" t="s"/>
      <c r="M36" s="28" t="s"/>
      <c r="N36" s="24" t="s"/>
      <c r="O36" s="24" t="s"/>
      <c r="P36" s="26" t="s"/>
      <c r="Q36" s="24" t="s"/>
      <c r="R36" s="40" t="s"/>
      <c r="S36" s="24" t="s"/>
      <c r="T36" s="26" t="s"/>
      <c r="U36" s="24" t="s"/>
      <c r="V36" s="24" t="s"/>
      <c r="W36" s="24" t="s"/>
      <c r="X36" s="26" t="s"/>
      <c r="Y36" s="24" t="s"/>
      <c r="Z36" s="26" t="s"/>
      <c r="AA36" s="4" t="s"/>
      <c r="AB36" s="24" t="s"/>
      <c r="AC36" s="24" t="s"/>
    </row>
    <row r="37" spans="1:29" ht="49" customHeight="true">
      <c r="A37" s="42" t="s"/>
      <c r="B37" s="4" t="s"/>
      <c r="C37" s="38" t="s"/>
      <c r="D37" s="25" t="s"/>
      <c r="E37" s="20" t="s"/>
      <c r="F37" s="29" t="s">
        <v>90</v>
      </c>
      <c r="G37" s="22" t="s"/>
      <c r="H37" s="22" t="s"/>
      <c r="I37" s="23" t="s"/>
      <c r="J37" s="22" t="s"/>
      <c r="K37" s="22" t="s"/>
      <c r="L37" s="26" t="s"/>
      <c r="M37" s="28" t="s"/>
      <c r="N37" s="24" t="s"/>
      <c r="O37" s="24" t="s"/>
      <c r="P37" s="26" t="s"/>
      <c r="Q37" s="24" t="s"/>
      <c r="R37" s="40" t="s"/>
      <c r="S37" s="24" t="s"/>
      <c r="T37" s="26" t="s"/>
      <c r="U37" s="24" t="s"/>
      <c r="V37" s="24" t="s"/>
      <c r="W37" s="24" t="s"/>
      <c r="X37" s="26" t="s"/>
      <c r="Y37" s="24" t="s"/>
      <c r="Z37" s="26" t="s"/>
      <c r="AA37" s="4" t="s"/>
      <c r="AB37" s="24" t="s"/>
      <c r="AC37" s="24" t="s"/>
    </row>
    <row r="38" spans="1:29" customHeight="false">
      <c r="A38" s="42" t="s"/>
      <c r="B38" s="4" t="s"/>
      <c r="C38" s="36" t="s">
        <v>91</v>
      </c>
      <c r="D38" s="25" t="s">
        <v>92</v>
      </c>
      <c r="E38" s="20" t="s">
        <v>19</v>
      </c>
      <c r="F38" s="60" t="s">
        <v>619</v>
      </c>
      <c r="G38" s="22" t="s"/>
      <c r="H38" s="22" t="s"/>
      <c r="I38" s="23" t="s"/>
      <c r="J38" s="22" t="s"/>
      <c r="K38" s="22" t="s"/>
      <c r="L38" s="26" t="s"/>
      <c r="M38" s="28" t="s"/>
      <c r="N38" s="24" t="s">
        <v>20</v>
      </c>
      <c r="O38" s="24" t="s">
        <v>21</v>
      </c>
      <c r="P38" s="26" t="s"/>
      <c r="Q38" s="24" t="s"/>
      <c r="R38" s="40" t="s"/>
      <c r="S38" s="24" t="s"/>
      <c r="T38" s="26" t="s"/>
      <c r="U38" s="24" t="s"/>
      <c r="V38" s="24" t="s"/>
      <c r="W38" s="24" t="s"/>
      <c r="X38" s="26" t="s"/>
      <c r="Y38" s="24" t="s"/>
      <c r="Z38" s="26" t="s"/>
      <c r="AA38" s="4" t="s"/>
      <c r="AB38" s="24" t="s"/>
      <c r="AC38" s="24" t="s"/>
    </row>
    <row r="39" spans="1:29" customHeight="false">
      <c r="A39" s="42" t="s"/>
      <c r="B39" s="4" t="s"/>
      <c r="C39" s="39" t="s"/>
      <c r="D39" s="25" t="s">
        <v>93</v>
      </c>
      <c r="E39" s="20" t="s">
        <v>19</v>
      </c>
      <c r="F39" s="29" t="s">
        <v>94</v>
      </c>
      <c r="G39" s="22" t="s"/>
      <c r="H39" s="22" t="s"/>
      <c r="I39" s="23" t="s"/>
      <c r="J39" s="22" t="s"/>
      <c r="K39" s="22" t="s"/>
      <c r="L39" s="26" t="s"/>
      <c r="M39" s="28" t="s"/>
      <c r="N39" s="24" t="s">
        <v>23</v>
      </c>
      <c r="O39" s="24" t="s">
        <v>24</v>
      </c>
      <c r="P39" s="26" t="s"/>
      <c r="Q39" s="24" t="s"/>
      <c r="R39" s="40" t="s"/>
      <c r="S39" s="24" t="s"/>
      <c r="T39" s="26" t="s"/>
      <c r="U39" s="24" t="s"/>
      <c r="V39" s="24" t="s"/>
      <c r="W39" s="24" t="s"/>
      <c r="X39" s="26" t="s"/>
      <c r="Y39" s="24" t="s"/>
      <c r="Z39" s="26" t="s"/>
      <c r="AA39" s="4" t="s"/>
      <c r="AB39" s="24" t="s"/>
      <c r="AC39" s="24" t="s"/>
    </row>
    <row r="40" spans="1:29" ht="27" customHeight="true">
      <c r="A40" s="42" t="s"/>
      <c r="B40" s="4" t="s"/>
      <c r="C40" s="31" t="s">
        <v>95</v>
      </c>
      <c r="D40" s="25" t="s">
        <v>96</v>
      </c>
      <c r="E40" s="20" t="s">
        <v>19</v>
      </c>
      <c r="F40" s="61" t="s"/>
      <c r="G40" s="22" t="s"/>
      <c r="H40" s="22" t="s"/>
      <c r="I40" s="23" t="s"/>
      <c r="J40" s="22">
        <f>=(COUNTIF(L40:AC40,"=维持不变")+COUNTIF(L40:AC40,"=试点中")+COUNTIF(L40:AC40,"=有应用计划")+COUNTIF(L40:AC40,"=无规划"))/配置表!$A$3</f>
        <v>0.444444444444445</v>
      </c>
      <c r="K40" s="22">
        <f>=(COUNTIF(L40:AC40,"=当前方案")+COUNTIF(L40:AC40,"=存量维持")+COUNTIF(L40:AC40,"=逐步淘汰")+COUNTIF(L40:AC40,"=新技术试点"))/配置表!$A$3</f>
        <v>0.444444444444445</v>
      </c>
      <c r="L40" s="26" t="s">
        <v>20</v>
      </c>
      <c r="M40" s="28" t="s">
        <v>21</v>
      </c>
      <c r="N40" s="24" t="s">
        <v>23</v>
      </c>
      <c r="O40" s="24" t="s">
        <v>24</v>
      </c>
      <c r="P40" s="26" t="s">
        <v>23</v>
      </c>
      <c r="Q40" s="24" t="s">
        <v>24</v>
      </c>
      <c r="R40" s="40" t="s">
        <v>20</v>
      </c>
      <c r="S40" s="24" t="s">
        <v>21</v>
      </c>
      <c r="T40" s="26" t="s">
        <v>23</v>
      </c>
      <c r="U40" s="24" t="s">
        <v>24</v>
      </c>
      <c r="V40" s="24" t="s">
        <v>23</v>
      </c>
      <c r="W40" s="24" t="s">
        <v>24</v>
      </c>
      <c r="X40" s="26" t="s">
        <v>20</v>
      </c>
      <c r="Y40" s="24" t="s">
        <v>21</v>
      </c>
      <c r="Z40" s="26" t="s"/>
      <c r="AA40" s="4" t="s"/>
      <c r="AB40" s="24" t="s">
        <v>20</v>
      </c>
      <c r="AC40" s="24" t="s">
        <v>21</v>
      </c>
    </row>
    <row r="41" spans="1:29" ht="27" customHeight="true">
      <c r="A41" s="42" t="s"/>
      <c r="B41" s="62" t="s">
        <v>620</v>
      </c>
      <c r="C41" s="31" t="s">
        <v>97</v>
      </c>
      <c r="D41" s="59" t="s">
        <v>98</v>
      </c>
      <c r="E41" s="20" t="s">
        <v>19</v>
      </c>
      <c r="F41" s="29" t="s">
        <v>99</v>
      </c>
      <c r="G41" s="22" t="s"/>
      <c r="H41" s="22" t="s"/>
      <c r="I41" s="23" t="s"/>
      <c r="J41" s="22">
        <f>=(COUNTIF(L41:AC41,"=维持不变")+COUNTIF(L41:AC41,"=试点中")+COUNTIF(L41:AC41,"=有应用计划")+COUNTIF(L41:AC41,"=无规划"))/配置表!$A$3</f>
        <v>0.777777777777778</v>
      </c>
      <c r="K41" s="22">
        <f>=(COUNTIF(L41:AC41,"=当前方案")+COUNTIF(L41:AC41,"=存量维持")+COUNTIF(L41:AC41,"=逐步淘汰")+COUNTIF(L41:AC41,"=新技术试点"))/配置表!$A$3</f>
        <v>0.777777777777778</v>
      </c>
      <c r="L41" s="26" t="s">
        <v>20</v>
      </c>
      <c r="M41" s="28" t="s">
        <v>21</v>
      </c>
      <c r="N41" s="26" t="s">
        <v>20</v>
      </c>
      <c r="O41" s="28" t="s">
        <v>21</v>
      </c>
      <c r="P41" s="26" t="s">
        <v>20</v>
      </c>
      <c r="Q41" s="24" t="s">
        <v>21</v>
      </c>
      <c r="R41" s="26" t="s">
        <v>23</v>
      </c>
      <c r="S41" s="24" t="s">
        <v>24</v>
      </c>
      <c r="T41" s="26" t="s">
        <v>20</v>
      </c>
      <c r="U41" s="24" t="s">
        <v>21</v>
      </c>
      <c r="V41" s="24" t="s">
        <v>20</v>
      </c>
      <c r="W41" s="24" t="s">
        <v>21</v>
      </c>
      <c r="X41" s="26" t="s">
        <v>20</v>
      </c>
      <c r="Y41" s="24" t="s">
        <v>21</v>
      </c>
      <c r="Z41" s="26" t="s"/>
      <c r="AA41" s="4" t="s"/>
      <c r="AB41" s="24" t="s">
        <v>20</v>
      </c>
      <c r="AC41" s="24" t="s">
        <v>21</v>
      </c>
    </row>
    <row r="42" spans="1:29" ht="27" customHeight="true">
      <c r="A42" s="42" t="s"/>
      <c r="B42" s="63" t="s"/>
      <c r="C42" s="31" t="s"/>
      <c r="D42" s="25" t="s">
        <v>100</v>
      </c>
      <c r="E42" s="20" t="s">
        <v>25</v>
      </c>
      <c r="F42" s="29" t="s"/>
      <c r="G42" s="22" t="s"/>
      <c r="H42" s="22" t="s"/>
      <c r="I42" s="23" t="s"/>
      <c r="J42" s="22" t="s"/>
      <c r="K42" s="22" t="s"/>
      <c r="L42" s="26" t="s"/>
      <c r="M42" s="28" t="s"/>
      <c r="N42" s="26" t="s">
        <v>25</v>
      </c>
      <c r="O42" s="28" t="s">
        <v>21</v>
      </c>
      <c r="P42" s="26" t="s"/>
      <c r="Q42" s="24" t="s"/>
      <c r="R42" s="26" t="s"/>
      <c r="S42" s="24" t="s"/>
      <c r="T42" s="26" t="s"/>
      <c r="U42" s="24" t="s"/>
      <c r="V42" s="24" t="s"/>
      <c r="W42" s="24" t="s"/>
      <c r="X42" s="26" t="s"/>
      <c r="Y42" s="24" t="s"/>
      <c r="Z42" s="26" t="s"/>
      <c r="AA42" s="4" t="s"/>
      <c r="AB42" s="24" t="s"/>
      <c r="AC42" s="24" t="s"/>
    </row>
    <row r="43" spans="1:29" ht="48" customHeight="true">
      <c r="A43" s="42" t="s"/>
      <c r="B43" s="38" t="s"/>
      <c r="C43" s="4" t="s"/>
      <c r="D43" s="59" t="s">
        <v>101</v>
      </c>
      <c r="E43" s="30" t="s">
        <v>19</v>
      </c>
      <c r="F43" s="29" t="s">
        <v>102</v>
      </c>
      <c r="G43" s="22" t="s"/>
      <c r="H43" s="22" t="s"/>
      <c r="I43" s="23" t="s"/>
      <c r="J43" s="22">
        <f>=(COUNTIF(L43:AC43,"=维持不变")+COUNTIF(L43:AC43,"=试点中")+COUNTIF(L43:AC43,"=有应用计划")+COUNTIF(L43:AC43,"=无规划"))/配置表!$A$3</f>
        <v>0.777777777777778</v>
      </c>
      <c r="K43" s="22">
        <f>=(COUNTIF(L43:AC43,"=当前方案")+COUNTIF(L43:AC43,"=存量维持")+COUNTIF(L43:AC43,"=逐步淘汰")+COUNTIF(L43:AC43,"=新技术试点"))/配置表!$A$3</f>
        <v>0.777777777777778</v>
      </c>
      <c r="L43" s="24" t="s">
        <v>23</v>
      </c>
      <c r="M43" s="24" t="s">
        <v>24</v>
      </c>
      <c r="N43" s="26" t="s">
        <v>20</v>
      </c>
      <c r="O43" s="28" t="s">
        <v>21</v>
      </c>
      <c r="P43" s="24" t="s">
        <v>20</v>
      </c>
      <c r="Q43" s="24" t="s">
        <v>21</v>
      </c>
      <c r="R43" s="24" t="s">
        <v>20</v>
      </c>
      <c r="S43" s="24" t="s">
        <v>21</v>
      </c>
      <c r="T43" s="24" t="s">
        <v>20</v>
      </c>
      <c r="U43" s="24" t="s">
        <v>21</v>
      </c>
      <c r="V43" s="24" t="s">
        <v>20</v>
      </c>
      <c r="W43" s="24" t="s">
        <v>21</v>
      </c>
      <c r="X43" s="24" t="s">
        <v>20</v>
      </c>
      <c r="Y43" s="24" t="s">
        <v>21</v>
      </c>
      <c r="Z43" s="24" t="s"/>
      <c r="AA43" s="4" t="s"/>
      <c r="AB43" s="24" t="s">
        <v>20</v>
      </c>
      <c r="AC43" s="24" t="s">
        <v>21</v>
      </c>
    </row>
    <row r="44" spans="1:29" ht="27" customHeight="true">
      <c r="A44" s="42" t="s"/>
      <c r="B44" s="38" t="s"/>
      <c r="C44" s="36" t="s">
        <v>103</v>
      </c>
      <c r="D44" s="59" t="s">
        <v>104</v>
      </c>
      <c r="E44" s="20" t="s">
        <v>19</v>
      </c>
      <c r="F44" s="29" t="s">
        <v>105</v>
      </c>
      <c r="G44" s="22" t="s"/>
      <c r="H44" s="22" t="s"/>
      <c r="I44" s="23" t="s"/>
      <c r="J44" s="22">
        <f>=(COUNTIF(L44:AC44,"=维持不变")+COUNTIF(L44:AC44,"=试点中")+COUNTIF(L44:AC44,"=有应用计划")+COUNTIF(L44:AC44,"=无规划"))/配置表!$A$3</f>
        <v>0.888888888888889</v>
      </c>
      <c r="K44" s="22">
        <f>=(COUNTIF(L44:AC44,"=当前方案")+COUNTIF(L44:AC44,"=存量维持")+COUNTIF(L44:AC44,"=逐步淘汰")+COUNTIF(L44:AC44,"=新技术试点"))/配置表!$A$3</f>
        <v>0.888888888888889</v>
      </c>
      <c r="L44" s="24" t="s">
        <v>20</v>
      </c>
      <c r="M44" s="24" t="s">
        <v>21</v>
      </c>
      <c r="N44" s="26" t="s">
        <v>20</v>
      </c>
      <c r="O44" s="28" t="s">
        <v>21</v>
      </c>
      <c r="P44" s="24" t="s">
        <v>20</v>
      </c>
      <c r="Q44" s="24" t="s">
        <v>21</v>
      </c>
      <c r="R44" s="37" t="s">
        <v>20</v>
      </c>
      <c r="S44" s="28" t="s">
        <v>21</v>
      </c>
      <c r="T44" s="24" t="s">
        <v>20</v>
      </c>
      <c r="U44" s="24" t="s">
        <v>21</v>
      </c>
      <c r="V44" s="24" t="s">
        <v>20</v>
      </c>
      <c r="W44" s="24" t="s">
        <v>21</v>
      </c>
      <c r="X44" s="24" t="s">
        <v>20</v>
      </c>
      <c r="Y44" s="24" t="s">
        <v>21</v>
      </c>
      <c r="Z44" s="24" t="s"/>
      <c r="AA44" s="4" t="s"/>
      <c r="AB44" s="24" t="s">
        <v>20</v>
      </c>
      <c r="AC44" s="24" t="s">
        <v>21</v>
      </c>
    </row>
    <row r="45" spans="1:29" ht="27" customHeight="true">
      <c r="A45" s="42" t="s"/>
      <c r="B45" s="38" t="s"/>
      <c r="C45" s="38" t="s"/>
      <c r="D45" s="59" t="s">
        <v>106</v>
      </c>
      <c r="E45" s="20" t="s">
        <v>19</v>
      </c>
      <c r="F45" s="29" t="s">
        <v>107</v>
      </c>
      <c r="G45" s="22" t="s"/>
      <c r="H45" s="22" t="s"/>
      <c r="I45" s="23" t="s"/>
      <c r="J45" s="22">
        <f>=(COUNTIF(L45:AC45,"=维持不变")+COUNTIF(L45:AC45,"=试点中")+COUNTIF(L45:AC45,"=有应用计划")+COUNTIF(L45:AC45,"=无规划"))/配置表!$A$3</f>
        <v>0.111111111111111</v>
      </c>
      <c r="K45" s="22">
        <f>=(COUNTIF(L45:AC45,"=当前方案")+COUNTIF(L45:AC45,"=存量维持")+COUNTIF(L45:AC45,"=逐步淘汰")+COUNTIF(L45:AC45,"=新技术试点"))/配置表!$A$3</f>
        <v>0.111111111111111</v>
      </c>
      <c r="L45" s="24" t="s">
        <v>20</v>
      </c>
      <c r="M45" s="24" t="s">
        <v>21</v>
      </c>
      <c r="N45" s="24" t="s">
        <v>23</v>
      </c>
      <c r="O45" s="24" t="s">
        <v>24</v>
      </c>
      <c r="P45" s="24" t="s">
        <v>23</v>
      </c>
      <c r="Q45" s="24" t="s">
        <v>24</v>
      </c>
      <c r="R45" s="40" t="s">
        <v>23</v>
      </c>
      <c r="S45" s="24" t="s">
        <v>24</v>
      </c>
      <c r="T45" s="24" t="s">
        <v>23</v>
      </c>
      <c r="U45" s="24" t="s">
        <v>24</v>
      </c>
      <c r="V45" s="24" t="s">
        <v>23</v>
      </c>
      <c r="W45" s="24" t="s">
        <v>24</v>
      </c>
      <c r="X45" s="24" t="s">
        <v>23</v>
      </c>
      <c r="Y45" s="24" t="s">
        <v>24</v>
      </c>
      <c r="Z45" s="24" t="s"/>
      <c r="AA45" s="4" t="s"/>
      <c r="AB45" s="24" t="s">
        <v>23</v>
      </c>
      <c r="AC45" s="24" t="s">
        <v>24</v>
      </c>
    </row>
    <row r="46" spans="1:29" ht="27" customHeight="true">
      <c r="A46" s="7" t="s"/>
      <c r="B46" s="39" t="s"/>
      <c r="C46" s="39" t="s"/>
      <c r="D46" s="25" t="s">
        <v>108</v>
      </c>
      <c r="E46" s="20" t="s">
        <v>19</v>
      </c>
      <c r="F46" s="29" t="s">
        <v>109</v>
      </c>
      <c r="G46" s="22" t="s"/>
      <c r="H46" s="22" t="s"/>
      <c r="I46" s="23" t="s"/>
      <c r="J46" s="22" t="s"/>
      <c r="K46" s="22" t="s"/>
      <c r="L46" s="24" t="s">
        <v>20</v>
      </c>
      <c r="M46" s="24" t="s">
        <v>21</v>
      </c>
      <c r="N46" s="24" t="s">
        <v>23</v>
      </c>
      <c r="O46" s="24" t="s">
        <v>24</v>
      </c>
      <c r="P46" s="24" t="s"/>
      <c r="Q46" s="24" t="s"/>
      <c r="R46" s="40" t="s"/>
      <c r="S46" s="24" t="s"/>
      <c r="T46" s="24" t="s"/>
      <c r="U46" s="24" t="s"/>
      <c r="V46" s="24" t="s"/>
      <c r="W46" s="24" t="s"/>
      <c r="X46" s="24" t="s"/>
      <c r="Y46" s="24" t="s"/>
      <c r="Z46" s="24" t="s"/>
      <c r="AA46" s="4" t="s"/>
      <c r="AB46" s="24" t="s"/>
      <c r="AC46" s="24" t="s"/>
    </row>
    <row r="47" spans="1:29" ht="27" customHeight="true">
      <c r="A47" s="41" t="s">
        <v>621</v>
      </c>
      <c r="B47" s="17" t="s">
        <v>110</v>
      </c>
      <c r="C47" s="31" t="s">
        <v>111</v>
      </c>
      <c r="D47" s="25" t="s">
        <v>112</v>
      </c>
      <c r="E47" s="20" t="s">
        <v>19</v>
      </c>
      <c r="F47" s="29" t="s"/>
      <c r="G47" s="22" t="s"/>
      <c r="H47" s="22" t="s"/>
      <c r="I47" s="23" t="s"/>
      <c r="J47" s="22">
        <f>=(COUNTIF(L47:AC47,"=维持不变")+COUNTIF(L47:AC47,"=试点中")+COUNTIF(L47:AC47,"=有应用计划")+COUNTIF(L47:AC47,"=无规划"))/配置表!$A$3</f>
        <v>0.777777777777778</v>
      </c>
      <c r="K47" s="22">
        <f>=(COUNTIF(L47:AC47,"=当前方案")+COUNTIF(L47:AC47,"=存量维持")+COUNTIF(L47:AC47,"=逐步淘汰")+COUNTIF(L47:AC47,"=新技术试点"))/配置表!$A$3</f>
        <v>0.777777777777778</v>
      </c>
      <c r="L47" s="24" t="s">
        <v>20</v>
      </c>
      <c r="M47" s="24" t="s">
        <v>21</v>
      </c>
      <c r="N47" s="26" t="s">
        <v>20</v>
      </c>
      <c r="O47" s="28" t="s">
        <v>21</v>
      </c>
      <c r="P47" s="24" t="s">
        <v>20</v>
      </c>
      <c r="Q47" s="24" t="s">
        <v>21</v>
      </c>
      <c r="R47" s="24" t="s">
        <v>20</v>
      </c>
      <c r="S47" s="24" t="s">
        <v>21</v>
      </c>
      <c r="T47" s="24" t="s">
        <v>29</v>
      </c>
      <c r="U47" s="24" t="s">
        <v>31</v>
      </c>
      <c r="V47" s="24" t="s">
        <v>23</v>
      </c>
      <c r="W47" s="24" t="s">
        <v>24</v>
      </c>
      <c r="X47" s="24" t="s">
        <v>20</v>
      </c>
      <c r="Y47" s="24" t="s">
        <v>21</v>
      </c>
      <c r="Z47" s="24" t="s"/>
      <c r="AA47" s="4" t="s"/>
      <c r="AB47" s="24" t="s">
        <v>20</v>
      </c>
      <c r="AC47" s="24" t="s">
        <v>21</v>
      </c>
    </row>
    <row r="48" spans="1:29" ht="27" customHeight="true">
      <c r="A48" s="64" t="s"/>
      <c r="B48" s="17" t="s"/>
      <c r="C48" s="31" t="s">
        <v>113</v>
      </c>
      <c r="D48" s="25" t="s">
        <v>114</v>
      </c>
      <c r="E48" s="20" t="s">
        <v>19</v>
      </c>
      <c r="F48" s="29" t="s"/>
      <c r="G48" s="22" t="s"/>
      <c r="H48" s="22" t="s"/>
      <c r="I48" s="23" t="s"/>
      <c r="J48" s="22" t="s"/>
      <c r="K48" s="22" t="s"/>
      <c r="L48" s="24" t="s"/>
      <c r="M48" s="24" t="s"/>
      <c r="N48" s="26" t="s">
        <v>29</v>
      </c>
      <c r="O48" s="28" t="s">
        <v>24</v>
      </c>
      <c r="P48" s="24" t="s"/>
      <c r="Q48" s="24" t="s"/>
      <c r="R48" s="24" t="s"/>
      <c r="S48" s="24" t="s"/>
      <c r="T48" s="24" t="s"/>
      <c r="U48" s="24" t="s"/>
      <c r="V48" s="24" t="s"/>
      <c r="W48" s="24" t="s"/>
      <c r="X48" s="24" t="s"/>
      <c r="Y48" s="24" t="s"/>
      <c r="Z48" s="24" t="s"/>
      <c r="AA48" s="4" t="s"/>
      <c r="AB48" s="24" t="s"/>
      <c r="AC48" s="24" t="s"/>
    </row>
    <row r="49" spans="1:29" ht="87" customHeight="true">
      <c r="A49" s="64" t="s"/>
      <c r="B49" s="17" t="s"/>
      <c r="C49" s="65" t="s">
        <v>91</v>
      </c>
      <c r="D49" s="66" t="s">
        <v>88</v>
      </c>
      <c r="E49" s="67" t="s">
        <v>19</v>
      </c>
      <c r="F49" s="68" t="s">
        <v>622</v>
      </c>
      <c r="G49" s="56" t="s"/>
      <c r="H49" s="56" t="s"/>
      <c r="I49" s="57" t="s"/>
      <c r="J49" s="56" t="s"/>
      <c r="K49" s="56" t="s"/>
      <c r="L49" s="58" t="s"/>
      <c r="M49" s="58" t="s"/>
      <c r="N49" s="69" t="s">
        <v>20</v>
      </c>
      <c r="O49" s="70" t="s">
        <v>21</v>
      </c>
      <c r="P49" s="58" t="s"/>
      <c r="Q49" s="58" t="s"/>
      <c r="R49" s="58" t="s"/>
      <c r="S49" s="58" t="s"/>
      <c r="T49" s="58" t="s"/>
      <c r="U49" s="58" t="s"/>
      <c r="V49" s="58" t="s"/>
      <c r="W49" s="58" t="s"/>
      <c r="X49" s="58" t="s"/>
      <c r="Y49" s="58" t="s"/>
      <c r="Z49" s="58" t="s"/>
      <c r="AA49" s="71" t="s"/>
      <c r="AB49" s="58" t="s"/>
      <c r="AC49" s="58" t="s"/>
    </row>
    <row r="50" spans="1:29" ht="27" customHeight="true">
      <c r="A50" s="42" t="s"/>
      <c r="B50" s="17" t="s"/>
      <c r="C50" s="65" t="s">
        <v>115</v>
      </c>
      <c r="D50" s="66" t="s">
        <v>116</v>
      </c>
      <c r="E50" s="67" t="s">
        <v>19</v>
      </c>
      <c r="F50" s="55" t="s">
        <v>117</v>
      </c>
      <c r="G50" s="56" t="s"/>
      <c r="H50" s="56" t="s"/>
      <c r="I50" s="57" t="s"/>
      <c r="J50" s="56">
        <f>=(COUNTIF(L50:AC50,"=维持不变")+COUNTIF(L50:AC50,"=试点中")+COUNTIF(L50:AC50,"=有应用计划"))/配置表!$A$3</f>
        <v>0.777777777777778</v>
      </c>
      <c r="K50" s="56">
        <f>=(COUNTIF(L50:AC50,"=当前方案")+COUNTIF(L50:AC50,"=存量维持")+COUNTIF(L50:AC50,"=逐步淘汰")+COUNTIF(L50:AC50,"=新技术试点"))/配置表!$A$3</f>
        <v>0.777777777777778</v>
      </c>
      <c r="L50" s="58" t="s"/>
      <c r="M50" s="58" t="s"/>
      <c r="N50" s="69" t="s">
        <v>20</v>
      </c>
      <c r="O50" s="70" t="s">
        <v>21</v>
      </c>
      <c r="P50" s="58" t="s">
        <v>20</v>
      </c>
      <c r="Q50" s="58" t="s">
        <v>21</v>
      </c>
      <c r="R50" s="72" t="s">
        <v>20</v>
      </c>
      <c r="S50" s="70" t="s">
        <v>21</v>
      </c>
      <c r="T50" s="58" t="s">
        <v>29</v>
      </c>
      <c r="U50" s="58" t="s">
        <v>31</v>
      </c>
      <c r="V50" s="58" t="s">
        <v>20</v>
      </c>
      <c r="W50" s="58" t="s">
        <v>21</v>
      </c>
      <c r="X50" s="58" t="s">
        <v>20</v>
      </c>
      <c r="Y50" s="58" t="s">
        <v>21</v>
      </c>
      <c r="Z50" s="58" t="s"/>
      <c r="AA50" s="71" t="s"/>
      <c r="AB50" s="58" t="s">
        <v>20</v>
      </c>
      <c r="AC50" s="58" t="s">
        <v>21</v>
      </c>
    </row>
    <row r="51" spans="1:29" ht="27" customHeight="true">
      <c r="A51" s="42" t="s"/>
      <c r="B51" s="17" t="s"/>
      <c r="C51" s="65" t="s">
        <v>118</v>
      </c>
      <c r="D51" s="66" t="s">
        <v>119</v>
      </c>
      <c r="E51" s="67" t="s">
        <v>19</v>
      </c>
      <c r="F51" s="55" t="s"/>
      <c r="G51" s="56" t="s"/>
      <c r="H51" s="56" t="s"/>
      <c r="I51" s="57" t="s"/>
      <c r="J51" s="56">
        <f>=(COUNTIF(L51:AC51,"=维持不变")+COUNTIF(L51:AC51,"=试点中")+COUNTIF(L51:AC51,"=有应用计划"))/配置表!$A$3</f>
        <v>0.777777777777778</v>
      </c>
      <c r="K51" s="56">
        <f>=(COUNTIF(L51:AC51,"=当前方案")+COUNTIF(L51:AC51,"=存量维持")+COUNTIF(L51:AC51,"=逐步淘汰")+COUNTIF(L51:AC51,"=新技术试点"))/配置表!$A$3</f>
        <v>0.777777777777778</v>
      </c>
      <c r="L51" s="58" t="s"/>
      <c r="M51" s="58" t="s"/>
      <c r="N51" s="58" t="s">
        <v>29</v>
      </c>
      <c r="O51" s="58" t="s">
        <v>31</v>
      </c>
      <c r="P51" s="58" t="s">
        <v>20</v>
      </c>
      <c r="Q51" s="58" t="s">
        <v>21</v>
      </c>
      <c r="R51" s="72" t="s">
        <v>20</v>
      </c>
      <c r="S51" s="70" t="s">
        <v>21</v>
      </c>
      <c r="T51" s="58" t="s">
        <v>20</v>
      </c>
      <c r="U51" s="58" t="s">
        <v>21</v>
      </c>
      <c r="V51" s="58" t="s">
        <v>20</v>
      </c>
      <c r="W51" s="58" t="s">
        <v>21</v>
      </c>
      <c r="X51" s="58" t="s">
        <v>20</v>
      </c>
      <c r="Y51" s="58" t="s">
        <v>21</v>
      </c>
      <c r="Z51" s="58" t="s"/>
      <c r="AA51" s="71" t="s"/>
      <c r="AB51" s="58" t="s">
        <v>20</v>
      </c>
      <c r="AC51" s="58" t="s">
        <v>21</v>
      </c>
    </row>
    <row r="52" spans="1:29" ht="27" customHeight="true">
      <c r="A52" s="42" t="s"/>
      <c r="B52" s="17" t="s"/>
      <c r="C52" s="65" t="s">
        <v>120</v>
      </c>
      <c r="D52" s="66" t="s">
        <v>121</v>
      </c>
      <c r="E52" s="67" t="s">
        <v>19</v>
      </c>
      <c r="F52" s="55" t="s">
        <v>122</v>
      </c>
      <c r="G52" s="56" t="s"/>
      <c r="H52" s="56" t="s"/>
      <c r="I52" s="57" t="s"/>
      <c r="J52" s="56">
        <f>=(COUNTIF(L52:AC52,"=维持不变")+COUNTIF(L52:AC52,"=试点中")+COUNTIF(L52:AC52,"=有应用计划"))/配置表!$A$3</f>
        <v>0.222222222222222</v>
      </c>
      <c r="K52" s="56">
        <f>=(COUNTIF(L52:AC52,"=当前方案")+COUNTIF(L52:AC52,"=存量维持")+COUNTIF(L52:AC52,"=逐步淘汰")+COUNTIF(L52:AC52,"=新技术试点"))/配置表!$A$3</f>
        <v>0.111111111111111</v>
      </c>
      <c r="L52" s="58" t="s"/>
      <c r="M52" s="58" t="s"/>
      <c r="N52" s="58" t="s">
        <v>23</v>
      </c>
      <c r="O52" s="58" t="s">
        <v>24</v>
      </c>
      <c r="P52" s="58" t="s">
        <v>23</v>
      </c>
      <c r="Q52" s="58" t="s">
        <v>24</v>
      </c>
      <c r="R52" s="72" t="s">
        <v>23</v>
      </c>
      <c r="S52" s="70" t="s">
        <v>31</v>
      </c>
      <c r="T52" s="58" t="s">
        <v>23</v>
      </c>
      <c r="U52" s="58" t="s">
        <v>24</v>
      </c>
      <c r="V52" s="58" t="s">
        <v>23</v>
      </c>
      <c r="W52" s="58" t="s">
        <v>24</v>
      </c>
      <c r="X52" s="58" t="s">
        <v>20</v>
      </c>
      <c r="Y52" s="58" t="s">
        <v>21</v>
      </c>
      <c r="Z52" s="58" t="s"/>
      <c r="AA52" s="71" t="s"/>
      <c r="AB52" s="58" t="s">
        <v>23</v>
      </c>
      <c r="AC52" s="58" t="s">
        <v>24</v>
      </c>
    </row>
    <row r="53" spans="1:29" ht="57" customHeight="true">
      <c r="A53" s="42" t="s"/>
      <c r="B53" s="4" t="s"/>
      <c r="C53" s="31" t="s">
        <v>123</v>
      </c>
      <c r="D53" s="59" t="s">
        <v>124</v>
      </c>
      <c r="E53" s="20" t="s">
        <v>19</v>
      </c>
      <c r="F53" s="29" t="s">
        <v>125</v>
      </c>
      <c r="G53" s="22" t="s"/>
      <c r="H53" s="22" t="s"/>
      <c r="I53" s="23" t="s"/>
      <c r="J53" s="22">
        <f>=(COUNTIF(L53:AC53,"=维持不变")+COUNTIF(L53:AC53,"=试点中")+COUNTIF(L53:AC53,"=有应用计划"))/配置表!$A$3</f>
        <v>0.333333333333333</v>
      </c>
      <c r="K53" s="22">
        <f>=(COUNTIF(L53:AC53,"=当前方案")+COUNTIF(L53:AC53,"=存量维持")+COUNTIF(L53:AC53,"=逐步淘汰")+COUNTIF(L53:AC53,"=新技术试点"))/配置表!$A$3</f>
        <v>0.333333333333333</v>
      </c>
      <c r="L53" s="26" t="s">
        <v>20</v>
      </c>
      <c r="M53" s="28" t="s">
        <v>21</v>
      </c>
      <c r="N53" s="26" t="s">
        <v>20</v>
      </c>
      <c r="O53" s="28" t="s">
        <v>21</v>
      </c>
      <c r="P53" s="26" t="s">
        <v>23</v>
      </c>
      <c r="Q53" s="24" t="s">
        <v>24</v>
      </c>
      <c r="R53" s="37" t="s">
        <v>23</v>
      </c>
      <c r="S53" s="24" t="s">
        <v>24</v>
      </c>
      <c r="T53" s="26" t="s">
        <v>23</v>
      </c>
      <c r="U53" s="24" t="s">
        <v>24</v>
      </c>
      <c r="V53" s="24" t="s">
        <v>23</v>
      </c>
      <c r="W53" s="24" t="s">
        <v>24</v>
      </c>
      <c r="X53" s="26" t="s">
        <v>20</v>
      </c>
      <c r="Y53" s="24" t="s">
        <v>21</v>
      </c>
      <c r="Z53" s="26" t="s"/>
      <c r="AA53" s="4" t="s"/>
      <c r="AB53" s="24" t="s">
        <v>23</v>
      </c>
      <c r="AC53" s="24" t="s">
        <v>24</v>
      </c>
    </row>
    <row r="54" spans="1:29" ht="48" customHeight="true">
      <c r="A54" s="42" t="s"/>
      <c r="B54" s="4" t="s"/>
      <c r="C54" s="4" t="s"/>
      <c r="D54" s="59" t="s">
        <v>126</v>
      </c>
      <c r="E54" s="20" t="s">
        <v>19</v>
      </c>
      <c r="F54" s="29" t="s">
        <v>127</v>
      </c>
      <c r="G54" s="22" t="s"/>
      <c r="H54" s="22" t="s"/>
      <c r="I54" s="23" t="s"/>
      <c r="J54" s="22">
        <f>=(COUNTIF(L54:AC54,"=维持不变")+COUNTIF(L54:AC54,"=试点中")+COUNTIF(L54:AC54,"=有应用计划"))/配置表!$A$3</f>
        <v>0.777777777777778</v>
      </c>
      <c r="K54" s="22">
        <f>=(COUNTIF(L54:AC54,"=当前方案")+COUNTIF(L54:AC54,"=存量维持")+COUNTIF(L54:AC54,"=逐步淘汰")+COUNTIF(L54:AC54,"=新技术试点"))/配置表!$A$3</f>
        <v>0.777777777777778</v>
      </c>
      <c r="L54" s="24" t="s">
        <v>25</v>
      </c>
      <c r="M54" s="28" t="s">
        <v>21</v>
      </c>
      <c r="N54" s="26" t="s">
        <v>20</v>
      </c>
      <c r="O54" s="28" t="s">
        <v>21</v>
      </c>
      <c r="P54" s="24" t="s">
        <v>20</v>
      </c>
      <c r="Q54" s="24" t="s">
        <v>21</v>
      </c>
      <c r="R54" s="37" t="s">
        <v>20</v>
      </c>
      <c r="S54" s="28" t="s">
        <v>21</v>
      </c>
      <c r="T54" s="24" t="s">
        <v>20</v>
      </c>
      <c r="U54" s="24" t="s">
        <v>21</v>
      </c>
      <c r="V54" s="24" t="s">
        <v>23</v>
      </c>
      <c r="W54" s="24" t="s">
        <v>24</v>
      </c>
      <c r="X54" s="24" t="s">
        <v>25</v>
      </c>
      <c r="Y54" s="24" t="s">
        <v>21</v>
      </c>
      <c r="Z54" s="24" t="s"/>
      <c r="AA54" s="4" t="s"/>
      <c r="AB54" s="24" t="s">
        <v>20</v>
      </c>
      <c r="AC54" s="24" t="s">
        <v>21</v>
      </c>
    </row>
    <row r="55" spans="1:29" ht="27" customHeight="true">
      <c r="A55" s="42" t="s"/>
      <c r="B55" s="35" t="s">
        <v>128</v>
      </c>
      <c r="C55" s="73" t="s">
        <v>623</v>
      </c>
      <c r="D55" s="53" t="s">
        <v>129</v>
      </c>
      <c r="E55" s="67" t="s">
        <v>19</v>
      </c>
      <c r="F55" s="55" t="s"/>
      <c r="G55" s="22" t="s"/>
      <c r="H55" s="22" t="s"/>
      <c r="I55" s="23" t="s"/>
      <c r="J55" s="22">
        <f>=(COUNTIF(L55:AC55,"=维持不变")+COUNTIF(L55:AC55,"=试点中")+COUNTIF(L55:AC55,"=有应用计划"))/配置表!$A$3</f>
        <v>0.888888888888889</v>
      </c>
      <c r="K55" s="22">
        <f>=(COUNTIF(L55:AC55,"=当前方案")+COUNTIF(L55:AC55,"=存量维持")+COUNTIF(L55:AC55,"=逐步淘汰")+COUNTIF(L55:AC55,"=新技术试点"))/配置表!$A$3</f>
        <v>0.888888888888889</v>
      </c>
      <c r="L55" s="24" t="s">
        <v>20</v>
      </c>
      <c r="M55" s="28" t="s">
        <v>21</v>
      </c>
      <c r="N55" s="26" t="s">
        <v>20</v>
      </c>
      <c r="O55" s="28" t="s">
        <v>21</v>
      </c>
      <c r="P55" s="24" t="s">
        <v>20</v>
      </c>
      <c r="Q55" s="24" t="s">
        <v>21</v>
      </c>
      <c r="R55" s="37" t="s">
        <v>20</v>
      </c>
      <c r="S55" s="28" t="s">
        <v>21</v>
      </c>
      <c r="T55" s="24" t="s">
        <v>20</v>
      </c>
      <c r="U55" s="24" t="s">
        <v>21</v>
      </c>
      <c r="V55" s="24" t="s">
        <v>20</v>
      </c>
      <c r="W55" s="24" t="s">
        <v>21</v>
      </c>
      <c r="X55" s="24" t="s">
        <v>20</v>
      </c>
      <c r="Y55" s="24" t="s">
        <v>21</v>
      </c>
      <c r="Z55" s="24" t="s"/>
      <c r="AA55" s="4" t="s"/>
      <c r="AB55" s="24" t="s">
        <v>20</v>
      </c>
      <c r="AC55" s="24" t="s">
        <v>21</v>
      </c>
    </row>
    <row r="56" spans="1:29" ht="27" customHeight="true">
      <c r="A56" s="42" t="s"/>
      <c r="B56" s="38" t="s"/>
      <c r="C56" s="65" t="s">
        <v>130</v>
      </c>
      <c r="D56" s="74" t="s">
        <v>624</v>
      </c>
      <c r="E56" s="67" t="s">
        <v>19</v>
      </c>
      <c r="F56" s="55" t="s">
        <v>131</v>
      </c>
      <c r="G56" s="22" t="s"/>
      <c r="H56" s="22" t="s"/>
      <c r="I56" s="23" t="s"/>
      <c r="J56" s="22">
        <f>=(COUNTIF(L56:AC56,"=维持不变")+COUNTIF(L56:AC56,"=试点中")+COUNTIF(L56:AC56,"=有应用计划"))/配置表!$A$3</f>
        <v>0.777777777777778</v>
      </c>
      <c r="K56" s="22">
        <f>=(COUNTIF(L56:AC56,"=当前方案")+COUNTIF(L56:AC56,"=存量维持")+COUNTIF(L56:AC56,"=逐步淘汰")+COUNTIF(L56:AC56,"=新技术试点"))/配置表!$A$3</f>
        <v>0.777777777777778</v>
      </c>
      <c r="L56" s="24" t="s"/>
      <c r="M56" s="28" t="s"/>
      <c r="N56" s="26" t="s">
        <v>20</v>
      </c>
      <c r="O56" s="28" t="s">
        <v>21</v>
      </c>
      <c r="P56" s="48" t="s">
        <v>20</v>
      </c>
      <c r="Q56" s="24" t="s">
        <v>21</v>
      </c>
      <c r="R56" s="37" t="s">
        <v>20</v>
      </c>
      <c r="S56" s="28" t="s">
        <v>21</v>
      </c>
      <c r="T56" s="24" t="s">
        <v>20</v>
      </c>
      <c r="U56" s="24" t="s">
        <v>21</v>
      </c>
      <c r="V56" s="24" t="s">
        <v>20</v>
      </c>
      <c r="W56" s="24" t="s">
        <v>21</v>
      </c>
      <c r="X56" s="48" t="s">
        <v>20</v>
      </c>
      <c r="Y56" s="24" t="s">
        <v>21</v>
      </c>
      <c r="Z56" s="24" t="s"/>
      <c r="AA56" s="4" t="s"/>
      <c r="AB56" s="24" t="s">
        <v>20</v>
      </c>
      <c r="AC56" s="24" t="s">
        <v>21</v>
      </c>
    </row>
    <row r="57" spans="1:29" ht="27" customHeight="true">
      <c r="A57" s="42" t="s"/>
      <c r="B57" s="38" t="s"/>
      <c r="C57" s="65" t="s">
        <v>132</v>
      </c>
      <c r="D57" s="74" t="s">
        <v>625</v>
      </c>
      <c r="E57" s="67" t="s">
        <v>19</v>
      </c>
      <c r="F57" s="55" t="s">
        <v>133</v>
      </c>
      <c r="G57" s="22" t="s"/>
      <c r="H57" s="22" t="s"/>
      <c r="I57" s="23" t="s"/>
      <c r="J57" s="22">
        <f>=(COUNTIF(L57:AC57,"=维持不变")+COUNTIF(L57:AC57,"=试点中")+COUNTIF(L57:AC57,"=有应用计划"))/配置表!$A$3</f>
        <v>0.666666666666667</v>
      </c>
      <c r="K57" s="22">
        <f>=(COUNTIF(L57:AC57,"=当前方案")+COUNTIF(L57:AC57,"=存量维持")+COUNTIF(L57:AC57,"=逐步淘汰")+COUNTIF(L57:AC57,"=新技术试点"))/配置表!$A$3</f>
        <v>0.666666666666667</v>
      </c>
      <c r="L57" s="24" t="s"/>
      <c r="M57" s="28" t="s"/>
      <c r="N57" s="75" t="s">
        <v>23</v>
      </c>
      <c r="O57" s="24" t="s">
        <v>24</v>
      </c>
      <c r="P57" s="24" t="s">
        <v>20</v>
      </c>
      <c r="Q57" s="24" t="s">
        <v>21</v>
      </c>
      <c r="R57" s="37" t="s">
        <v>20</v>
      </c>
      <c r="S57" s="28" t="s">
        <v>21</v>
      </c>
      <c r="T57" s="24" t="s">
        <v>20</v>
      </c>
      <c r="U57" s="24" t="s">
        <v>21</v>
      </c>
      <c r="V57" s="24" t="s">
        <v>20</v>
      </c>
      <c r="W57" s="24" t="s">
        <v>21</v>
      </c>
      <c r="X57" s="24" t="s">
        <v>20</v>
      </c>
      <c r="Y57" s="24" t="s">
        <v>21</v>
      </c>
      <c r="Z57" s="24" t="s"/>
      <c r="AA57" s="4" t="s"/>
      <c r="AB57" s="24" t="s">
        <v>20</v>
      </c>
      <c r="AC57" s="24" t="s">
        <v>21</v>
      </c>
    </row>
    <row r="58" spans="1:29" ht="27" customHeight="true">
      <c r="A58" s="42" t="s"/>
      <c r="B58" s="38" t="s"/>
      <c r="C58" s="65" t="s">
        <v>134</v>
      </c>
      <c r="D58" s="74" t="s">
        <v>626</v>
      </c>
      <c r="E58" s="67" t="s">
        <v>19</v>
      </c>
      <c r="F58" s="55" t="s">
        <v>135</v>
      </c>
      <c r="G58" s="22" t="s"/>
      <c r="H58" s="22" t="s"/>
      <c r="I58" s="23" t="s"/>
      <c r="J58" s="22">
        <f>=(COUNTIF(L58:AC58,"=维持不变")+COUNTIF(L58:AC58,"=试点中")+COUNTIF(L58:AC58,"=有应用计划"))/配置表!$A$3</f>
        <v>0.777777777777778</v>
      </c>
      <c r="K58" s="22">
        <f>=(COUNTIF(L58:AC58,"=当前方案")+COUNTIF(L58:AC58,"=存量维持")+COUNTIF(L58:AC58,"=逐步淘汰")+COUNTIF(L58:AC58,"=新技术试点"))/配置表!$A$3</f>
        <v>0.666666666666667</v>
      </c>
      <c r="L58" s="24" t="s"/>
      <c r="M58" s="28" t="s"/>
      <c r="N58" s="26" t="s">
        <v>20</v>
      </c>
      <c r="O58" s="28" t="s">
        <v>21</v>
      </c>
      <c r="P58" s="24" t="s">
        <v>20</v>
      </c>
      <c r="Q58" s="24" t="s">
        <v>21</v>
      </c>
      <c r="R58" s="37" t="s">
        <v>20</v>
      </c>
      <c r="S58" s="28" t="s">
        <v>21</v>
      </c>
      <c r="T58" s="24" t="s">
        <v>23</v>
      </c>
      <c r="U58" s="24" t="s">
        <v>31</v>
      </c>
      <c r="V58" s="24" t="s">
        <v>20</v>
      </c>
      <c r="W58" s="24" t="s">
        <v>21</v>
      </c>
      <c r="X58" s="24" t="s">
        <v>20</v>
      </c>
      <c r="Y58" s="24" t="s">
        <v>21</v>
      </c>
      <c r="Z58" s="24" t="s"/>
      <c r="AA58" s="4" t="s"/>
      <c r="AB58" s="24" t="s">
        <v>20</v>
      </c>
      <c r="AC58" s="24" t="s">
        <v>21</v>
      </c>
    </row>
    <row r="59" spans="1:29" ht="27" customHeight="true">
      <c r="A59" s="42" t="s"/>
      <c r="B59" s="38" t="s"/>
      <c r="C59" s="18" t="s">
        <v>627</v>
      </c>
      <c r="D59" s="59" t="s">
        <v>136</v>
      </c>
      <c r="E59" s="20" t="s">
        <v>19</v>
      </c>
      <c r="F59" s="29" t="s">
        <v>137</v>
      </c>
      <c r="G59" s="22" t="s"/>
      <c r="H59" s="22" t="s"/>
      <c r="I59" s="23" t="s"/>
      <c r="J59" s="22">
        <f>=(COUNTIF(L59:AC59,"=维持不变")+COUNTIF(L59:AC59,"=试点中")+COUNTIF(L59:AC59,"=有应用计划"))/配置表!$A$3</f>
        <v>0.666666666666667</v>
      </c>
      <c r="K59" s="22">
        <f>=(COUNTIF(L59:AC59,"=当前方案")+COUNTIF(L59:AC59,"=存量维持")+COUNTIF(L59:AC59,"=逐步淘汰")+COUNTIF(L59:AC59,"=新技术试点"))/配置表!$A$3</f>
        <v>0.666666666666667</v>
      </c>
      <c r="L59" s="24" t="s">
        <v>20</v>
      </c>
      <c r="M59" s="28" t="s">
        <v>21</v>
      </c>
      <c r="N59" s="24" t="s">
        <v>20</v>
      </c>
      <c r="O59" s="28" t="s">
        <v>21</v>
      </c>
      <c r="P59" s="24" t="s">
        <v>20</v>
      </c>
      <c r="Q59" s="24" t="s">
        <v>21</v>
      </c>
      <c r="R59" s="37" t="s">
        <v>29</v>
      </c>
      <c r="S59" s="28" t="s">
        <v>21</v>
      </c>
      <c r="T59" s="24" t="s">
        <v>23</v>
      </c>
      <c r="U59" s="24" t="s">
        <v>24</v>
      </c>
      <c r="V59" s="24" t="s">
        <v>20</v>
      </c>
      <c r="W59" s="24" t="s">
        <v>21</v>
      </c>
      <c r="X59" s="24" t="s">
        <v>20</v>
      </c>
      <c r="Y59" s="24" t="s">
        <v>21</v>
      </c>
      <c r="Z59" s="24" t="s"/>
      <c r="AA59" s="4" t="s"/>
      <c r="AB59" s="24" t="s">
        <v>23</v>
      </c>
      <c r="AC59" s="24" t="s">
        <v>24</v>
      </c>
    </row>
    <row r="60" spans="1:29" ht="65" customHeight="true">
      <c r="A60" s="42" t="s"/>
      <c r="B60" s="38" t="s"/>
      <c r="C60" s="4" t="s"/>
      <c r="D60" s="25" t="s">
        <v>138</v>
      </c>
      <c r="E60" s="47" t="s">
        <v>25</v>
      </c>
      <c r="F60" s="29" t="s">
        <v>139</v>
      </c>
      <c r="G60" s="22" t="s"/>
      <c r="H60" s="22" t="s"/>
      <c r="I60" s="23" t="s"/>
      <c r="J60" s="22">
        <f>=(COUNTIF(L60:AC60,"=维持不变")+COUNTIF(L60:AC60,"=试点中")+COUNTIF(L60:AC60,"=有应用计划"))/配置表!$A$3</f>
        <v>0.222222222222222</v>
      </c>
      <c r="K60" s="22">
        <f>=(COUNTIF(L60:AC60,"=当前方案")+COUNTIF(L60:AC60,"=存量维持")+COUNTIF(L60:AC60,"=逐步淘汰")+COUNTIF(L60:AC60,"=新技术试点"))/配置表!$A$3</f>
        <v>0.888888888888889</v>
      </c>
      <c r="L60" s="24" t="s">
        <v>25</v>
      </c>
      <c r="M60" s="24" t="s">
        <v>27</v>
      </c>
      <c r="N60" s="24" t="s">
        <v>25</v>
      </c>
      <c r="O60" s="24" t="s">
        <v>27</v>
      </c>
      <c r="P60" s="24" t="s">
        <v>25</v>
      </c>
      <c r="Q60" s="24" t="s">
        <v>27</v>
      </c>
      <c r="R60" s="37" t="s">
        <v>20</v>
      </c>
      <c r="S60" s="28" t="s">
        <v>21</v>
      </c>
      <c r="T60" s="24" t="s">
        <v>20</v>
      </c>
      <c r="U60" s="24" t="s">
        <v>21</v>
      </c>
      <c r="V60" s="24" t="s">
        <v>25</v>
      </c>
      <c r="W60" s="24" t="s">
        <v>27</v>
      </c>
      <c r="X60" s="24" t="s">
        <v>25</v>
      </c>
      <c r="Y60" s="24" t="s">
        <v>27</v>
      </c>
      <c r="Z60" s="24" t="s"/>
      <c r="AA60" s="4" t="s"/>
      <c r="AB60" s="24" t="s">
        <v>25</v>
      </c>
      <c r="AC60" s="24" t="s">
        <v>27</v>
      </c>
    </row>
    <row r="61" spans="1:29" ht="60" customHeight="true">
      <c r="A61" s="42" t="s"/>
      <c r="B61" s="38" t="s"/>
      <c r="C61" s="76" t="s">
        <v>628</v>
      </c>
      <c r="D61" s="59" t="s">
        <v>140</v>
      </c>
      <c r="E61" s="20" t="s">
        <v>19</v>
      </c>
      <c r="F61" s="29" t="s">
        <v>141</v>
      </c>
      <c r="G61" s="22" t="s"/>
      <c r="H61" s="22" t="s"/>
      <c r="I61" s="23" t="s"/>
      <c r="J61" s="22">
        <f>=(COUNTIF(L61:AC61,"=维持不变")+COUNTIF(L61:AC61,"=试点中")+COUNTIF(L61:AC61,"=有应用计划"))/配置表!$A$3</f>
        <v>0.444444444444445</v>
      </c>
      <c r="K61" s="22">
        <f>=(COUNTIF(L61:AC61,"=当前方案")+COUNTIF(L61:AC61,"=存量维持")+COUNTIF(L61:AC61,"=逐步淘汰")+COUNTIF(L61:AC61,"=新技术试点"))/配置表!$A$3</f>
        <v>0.444444444444445</v>
      </c>
      <c r="L61" s="24" t="s">
        <v>23</v>
      </c>
      <c r="M61" s="24" t="s">
        <v>24</v>
      </c>
      <c r="N61" s="24" t="s">
        <v>20</v>
      </c>
      <c r="O61" s="24" t="s">
        <v>21</v>
      </c>
      <c r="P61" s="24" t="s">
        <v>23</v>
      </c>
      <c r="Q61" s="24" t="s">
        <v>24</v>
      </c>
      <c r="R61" s="37" t="s">
        <v>23</v>
      </c>
      <c r="S61" s="24" t="s">
        <v>24</v>
      </c>
      <c r="T61" s="24" t="s">
        <v>23</v>
      </c>
      <c r="U61" s="24" t="s">
        <v>24</v>
      </c>
      <c r="V61" s="24" t="s">
        <v>29</v>
      </c>
      <c r="W61" s="24" t="s">
        <v>42</v>
      </c>
      <c r="X61" s="24" t="s">
        <v>20</v>
      </c>
      <c r="Y61" s="24" t="s">
        <v>21</v>
      </c>
      <c r="Z61" s="24" t="s"/>
      <c r="AA61" s="4" t="s"/>
      <c r="AB61" s="24" t="s">
        <v>20</v>
      </c>
      <c r="AC61" s="24" t="s">
        <v>21</v>
      </c>
    </row>
    <row r="62" spans="1:29" ht="61" customHeight="true">
      <c r="A62" s="42" t="s"/>
      <c r="B62" s="38" t="s"/>
      <c r="C62" s="4" t="s"/>
      <c r="D62" s="25" t="s">
        <v>142</v>
      </c>
      <c r="E62" s="20" t="s">
        <v>25</v>
      </c>
      <c r="F62" s="29" t="s">
        <v>143</v>
      </c>
      <c r="G62" s="22" t="s"/>
      <c r="H62" s="22" t="s"/>
      <c r="I62" s="23" t="s"/>
      <c r="J62" s="22">
        <f>=(COUNTIF(L62:AC62,"=维持不变")+COUNTIF(L62:AC62,"=试点中")+COUNTIF(L62:AC62,"=有应用计划"))/配置表!$A$3</f>
        <v>0.111111111111111</v>
      </c>
      <c r="K62" s="22">
        <f>=(COUNTIF(L62:AC62,"=当前方案")+COUNTIF(L62:AC62,"=存量维持")+COUNTIF(L62:AC62,"=逐步淘汰")+COUNTIF(L62:AC62,"=新技术试点"))/配置表!$A$3</f>
        <v>0.111111111111111</v>
      </c>
      <c r="L62" s="75" t="s">
        <v>23</v>
      </c>
      <c r="M62" s="24" t="s">
        <v>24</v>
      </c>
      <c r="N62" s="75" t="s">
        <v>23</v>
      </c>
      <c r="O62" s="24" t="s">
        <v>24</v>
      </c>
      <c r="P62" s="75" t="s">
        <v>23</v>
      </c>
      <c r="Q62" s="24" t="s">
        <v>24</v>
      </c>
      <c r="R62" s="40" t="s">
        <v>23</v>
      </c>
      <c r="S62" s="24" t="s">
        <v>24</v>
      </c>
      <c r="T62" s="75" t="s">
        <v>23</v>
      </c>
      <c r="U62" s="24" t="s">
        <v>24</v>
      </c>
      <c r="V62" s="75" t="s">
        <v>20</v>
      </c>
      <c r="W62" s="24" t="s">
        <v>21</v>
      </c>
      <c r="X62" s="75" t="s">
        <v>23</v>
      </c>
      <c r="Y62" s="24" t="s">
        <v>24</v>
      </c>
      <c r="Z62" s="75" t="s"/>
      <c r="AA62" s="4" t="s"/>
      <c r="AB62" s="24" t="s">
        <v>23</v>
      </c>
      <c r="AC62" s="24" t="s">
        <v>24</v>
      </c>
    </row>
    <row r="63" spans="1:29" ht="61" customHeight="true">
      <c r="A63" s="7" t="s"/>
      <c r="B63" s="39" t="s"/>
      <c r="C63" s="77" t="s">
        <v>144</v>
      </c>
      <c r="D63" s="78" t="s">
        <v>629</v>
      </c>
      <c r="E63" s="67" t="s">
        <v>25</v>
      </c>
      <c r="F63" s="55" t="s">
        <v>145</v>
      </c>
      <c r="G63" s="22" t="s"/>
      <c r="H63" s="22" t="s"/>
      <c r="I63" s="23" t="s"/>
      <c r="J63" s="22">
        <f>=(COUNTIF(L63:AC63,"=维持不变")+COUNTIF(L63:AC63,"=试点中")+COUNTIF(L63:AC63,"=有应用计划"))/配置表!$A$3</f>
        <v>0.111111111111111</v>
      </c>
      <c r="K63" s="22">
        <f>=(COUNTIF(L63:AC63,"=当前方案")+COUNTIF(L63:AC63,"=存量维持")+COUNTIF(L63:AC63,"=逐步淘汰")+COUNTIF(L63:AC63,"=新技术试点"))/配置表!$A$3</f>
        <v>0.111111111111111</v>
      </c>
      <c r="L63" s="75" t="s">
        <v>25</v>
      </c>
      <c r="M63" s="24" t="s">
        <v>21</v>
      </c>
      <c r="N63" s="75" t="s">
        <v>23</v>
      </c>
      <c r="O63" s="24" t="s">
        <v>24</v>
      </c>
      <c r="P63" s="75" t="s">
        <v>23</v>
      </c>
      <c r="Q63" s="24" t="s">
        <v>24</v>
      </c>
      <c r="R63" s="40" t="s"/>
      <c r="S63" s="28" t="s"/>
      <c r="T63" s="75" t="s">
        <v>23</v>
      </c>
      <c r="U63" s="24" t="s">
        <v>24</v>
      </c>
      <c r="V63" s="24" t="s">
        <v>23</v>
      </c>
      <c r="W63" s="24" t="s">
        <v>24</v>
      </c>
      <c r="X63" s="75" t="s">
        <v>23</v>
      </c>
      <c r="Y63" s="24" t="s">
        <v>24</v>
      </c>
      <c r="Z63" s="75" t="s"/>
      <c r="AA63" s="4" t="s"/>
      <c r="AB63" s="24" t="s">
        <v>23</v>
      </c>
      <c r="AC63" s="24" t="s">
        <v>24</v>
      </c>
    </row>
    <row r="64" spans="1:29" ht="50" customHeight="true">
      <c r="A64" s="79" t="s">
        <v>630</v>
      </c>
      <c r="B64" s="17" t="s">
        <v>146</v>
      </c>
      <c r="C64" s="31" t="s">
        <v>147</v>
      </c>
      <c r="D64" s="59" t="s">
        <v>148</v>
      </c>
      <c r="E64" s="20" t="s">
        <v>19</v>
      </c>
      <c r="F64" s="29" t="s">
        <v>149</v>
      </c>
      <c r="G64" s="22" t="s"/>
      <c r="H64" s="22" t="s"/>
      <c r="I64" s="23" t="s"/>
      <c r="J64" s="22">
        <f>=(COUNTIF(L64:AC64,"=维持不变")+COUNTIF(L64:AC64,"=试点中")+COUNTIF(L64:AC64,"=有应用计划"))/配置表!$A$3</f>
        <v>0.444444444444445</v>
      </c>
      <c r="K64" s="22">
        <f>=(COUNTIF(L64:AC64,"=当前方案")+COUNTIF(L64:AC64,"=存量维持")+COUNTIF(L64:AC64,"=逐步淘汰")+COUNTIF(L64:AC64,"=新技术试点"))/配置表!$A$3</f>
        <v>0.333333333333333</v>
      </c>
      <c r="L64" s="24" t="s">
        <v>23</v>
      </c>
      <c r="M64" s="24" t="s">
        <v>24</v>
      </c>
      <c r="N64" s="24" t="s">
        <v>29</v>
      </c>
      <c r="O64" s="24" t="s">
        <v>31</v>
      </c>
      <c r="P64" s="24" t="s">
        <v>23</v>
      </c>
      <c r="Q64" s="24" t="s">
        <v>24</v>
      </c>
      <c r="R64" s="24" t="s">
        <v>20</v>
      </c>
      <c r="S64" s="24" t="s">
        <v>21</v>
      </c>
      <c r="T64" s="24" t="s">
        <v>23</v>
      </c>
      <c r="U64" s="24" t="s">
        <v>24</v>
      </c>
      <c r="V64" s="24" t="s">
        <v>23</v>
      </c>
      <c r="W64" s="24" t="s">
        <v>24</v>
      </c>
      <c r="X64" s="24" t="s">
        <v>29</v>
      </c>
      <c r="Y64" s="24" t="s">
        <v>31</v>
      </c>
      <c r="Z64" s="24" t="s"/>
      <c r="AA64" s="4" t="s"/>
      <c r="AB64" s="24" t="s">
        <v>23</v>
      </c>
      <c r="AC64" s="24" t="s">
        <v>31</v>
      </c>
    </row>
    <row r="65" spans="1:29" ht="27" customHeight="true">
      <c r="A65" s="4" t="s"/>
      <c r="B65" s="17" t="s">
        <v>150</v>
      </c>
      <c r="C65" s="18" t="s">
        <v>631</v>
      </c>
      <c r="D65" s="59" t="s">
        <v>151</v>
      </c>
      <c r="E65" s="20" t="s">
        <v>19</v>
      </c>
      <c r="F65" s="21" t="s"/>
      <c r="G65" s="22" t="s"/>
      <c r="H65" s="22" t="s"/>
      <c r="I65" s="23" t="s"/>
      <c r="J65" s="22">
        <f>=(COUNTIF(L65:AC65,"=维持不变")+COUNTIF(L65:AC65,"=试点中")+COUNTIF(L65:AC65,"=有应用计划"))/配置表!$A$3</f>
        <v>0.444444444444445</v>
      </c>
      <c r="K65" s="22">
        <f>=(COUNTIF(L65:AC65,"=当前方案")+COUNTIF(L65:AC65,"=存量维持")+COUNTIF(L65:AC65,"=逐步淘汰")+COUNTIF(L65:AC65,"=新技术试点"))/配置表!$A$3</f>
        <v>0.444444444444445</v>
      </c>
      <c r="L65" s="24" t="s">
        <v>23</v>
      </c>
      <c r="M65" s="24" t="s">
        <v>24</v>
      </c>
      <c r="N65" s="24" t="s">
        <v>23</v>
      </c>
      <c r="O65" s="24" t="s">
        <v>24</v>
      </c>
      <c r="P65" s="24" t="s">
        <v>20</v>
      </c>
      <c r="Q65" s="24" t="s">
        <v>21</v>
      </c>
      <c r="R65" s="37" t="s">
        <v>20</v>
      </c>
      <c r="S65" s="28" t="s">
        <v>21</v>
      </c>
      <c r="T65" s="24" t="s">
        <v>23</v>
      </c>
      <c r="U65" s="24" t="s">
        <v>24</v>
      </c>
      <c r="V65" s="24" t="s">
        <v>20</v>
      </c>
      <c r="W65" s="24" t="s">
        <v>21</v>
      </c>
      <c r="X65" s="24" t="s">
        <v>20</v>
      </c>
      <c r="Y65" s="24" t="s">
        <v>21</v>
      </c>
      <c r="Z65" s="24" t="s"/>
      <c r="AA65" s="4" t="s"/>
      <c r="AB65" s="24" t="s">
        <v>23</v>
      </c>
      <c r="AC65" s="24" t="s">
        <v>24</v>
      </c>
    </row>
    <row r="66" spans="1:29" ht="27" customHeight="true">
      <c r="A66" s="4" t="s"/>
      <c r="B66" s="4" t="s"/>
      <c r="C66" s="80" t="s">
        <v>632</v>
      </c>
      <c r="D66" s="59" t="s">
        <v>152</v>
      </c>
      <c r="E66" s="81" t="s">
        <v>19</v>
      </c>
      <c r="F66" s="21" t="s">
        <v>153</v>
      </c>
      <c r="G66" s="22" t="s"/>
      <c r="H66" s="22" t="s"/>
      <c r="I66" s="23" t="s"/>
      <c r="J66" s="22">
        <f>=(COUNTIF(L66:AC66,"=维持不变")+COUNTIF(L66:AC66,"=试点中")+COUNTIF(L66:AC66,"=有应用计划"))/配置表!$A$3</f>
        <v>0.777777777777778</v>
      </c>
      <c r="K66" s="22">
        <f>=(COUNTIF(L66:AC66,"=当前方案")+COUNTIF(L66:AC66,"=存量维持")+COUNTIF(L66:AC66,"=逐步淘汰")+COUNTIF(L66:AC66,"=新技术试点"))/配置表!$A$3</f>
        <v>0.777777777777778</v>
      </c>
      <c r="L66" s="24" t="s">
        <v>20</v>
      </c>
      <c r="M66" s="24" t="s">
        <v>21</v>
      </c>
      <c r="N66" s="24" t="s">
        <v>20</v>
      </c>
      <c r="O66" s="24" t="s">
        <v>21</v>
      </c>
      <c r="P66" s="24" t="s">
        <v>20</v>
      </c>
      <c r="Q66" s="24" t="s">
        <v>21</v>
      </c>
      <c r="R66" s="37" t="s">
        <v>20</v>
      </c>
      <c r="S66" s="28" t="s">
        <v>21</v>
      </c>
      <c r="T66" s="24" t="s">
        <v>20</v>
      </c>
      <c r="U66" s="24" t="s">
        <v>21</v>
      </c>
      <c r="V66" s="24" t="s">
        <v>23</v>
      </c>
      <c r="W66" s="24" t="s">
        <v>24</v>
      </c>
      <c r="X66" s="24" t="s">
        <v>20</v>
      </c>
      <c r="Y66" s="24" t="s">
        <v>21</v>
      </c>
      <c r="Z66" s="24" t="s"/>
      <c r="AA66" s="4" t="s"/>
      <c r="AB66" s="24" t="s">
        <v>20</v>
      </c>
      <c r="AC66" s="24" t="s">
        <v>21</v>
      </c>
    </row>
    <row r="67" spans="1:29" ht="27" customHeight="true">
      <c r="A67" s="4" t="s"/>
      <c r="B67" s="4" t="s"/>
      <c r="C67" s="39" t="s"/>
      <c r="D67" s="25" t="s">
        <v>154</v>
      </c>
      <c r="E67" s="81" t="s">
        <v>19</v>
      </c>
      <c r="F67" s="61" t="s">
        <v>153</v>
      </c>
      <c r="G67" s="22" t="s"/>
      <c r="H67" s="22" t="s"/>
      <c r="I67" s="23" t="s"/>
      <c r="J67" s="22">
        <f>=(COUNTIF(L67:AC67,"=维持不变")+COUNTIF(L67:AC67,"=试点中")+COUNTIF(L67:AC67,"=有应用计划"))/配置表!$A$3</f>
        <v>0.222222222222222</v>
      </c>
      <c r="K67" s="22">
        <f>=(COUNTIF(L67:AC67,"=当前方案")+COUNTIF(L67:AC67,"=存量维持")+COUNTIF(L67:AC67,"=逐步淘汰")+COUNTIF(L67:AC67,"=新技术试点"))/配置表!$A$3</f>
        <v>0.222222222222222</v>
      </c>
      <c r="L67" s="24" t="s"/>
      <c r="M67" s="24" t="s"/>
      <c r="N67" s="24" t="s">
        <v>20</v>
      </c>
      <c r="O67" s="24" t="s">
        <v>21</v>
      </c>
      <c r="P67" s="24" t="s">
        <v>23</v>
      </c>
      <c r="Q67" s="24" t="s">
        <v>24</v>
      </c>
      <c r="R67" s="37" t="s"/>
      <c r="S67" s="28" t="s"/>
      <c r="T67" s="24" t="s"/>
      <c r="U67" s="24" t="s"/>
      <c r="V67" s="24" t="s">
        <v>20</v>
      </c>
      <c r="W67" s="24" t="s">
        <v>21</v>
      </c>
      <c r="X67" s="24" t="s">
        <v>23</v>
      </c>
      <c r="Y67" s="24" t="s">
        <v>24</v>
      </c>
      <c r="Z67" s="24" t="s"/>
      <c r="AA67" s="4" t="s"/>
      <c r="AB67" s="24" t="s">
        <v>23</v>
      </c>
      <c r="AC67" s="24" t="s">
        <v>24</v>
      </c>
    </row>
    <row r="68" spans="1:29" ht="27" customHeight="true">
      <c r="A68" s="4" t="s"/>
      <c r="B68" s="4" t="s"/>
      <c r="C68" s="31" t="s">
        <v>155</v>
      </c>
      <c r="D68" s="25" t="s">
        <v>156</v>
      </c>
      <c r="E68" s="82" t="s">
        <v>19</v>
      </c>
      <c r="F68" s="29" t="s">
        <v>157</v>
      </c>
      <c r="G68" s="22" t="s"/>
      <c r="H68" s="22" t="s"/>
      <c r="I68" s="23" t="s"/>
      <c r="J68" s="22">
        <f>=(COUNTIF(L68:AC68,"=维持不变")+COUNTIF(L68:AC68,"=试点中")+COUNTIF(L68:AC68,"=有应用计划"))/配置表!$A$3</f>
        <v>0.666666666666667</v>
      </c>
      <c r="K68" s="22">
        <f>=(COUNTIF(L68:AC68,"=当前方案")+COUNTIF(L68:AC68,"=存量维持")+COUNTIF(L68:AC68,"=逐步淘汰")+COUNTIF(L68:AC68,"=新技术试点"))/配置表!$A$3</f>
        <v>0.666666666666667</v>
      </c>
      <c r="L68" s="24" t="s"/>
      <c r="M68" s="24" t="s"/>
      <c r="N68" s="24" t="s">
        <v>20</v>
      </c>
      <c r="O68" s="24" t="s">
        <v>21</v>
      </c>
      <c r="P68" s="24" t="s">
        <v>20</v>
      </c>
      <c r="Q68" s="24" t="s">
        <v>21</v>
      </c>
      <c r="R68" s="37" t="s">
        <v>20</v>
      </c>
      <c r="S68" s="28" t="s">
        <v>21</v>
      </c>
      <c r="T68" s="24" t="s">
        <v>20</v>
      </c>
      <c r="U68" s="24" t="s">
        <v>21</v>
      </c>
      <c r="V68" s="24" t="s">
        <v>23</v>
      </c>
      <c r="W68" s="24" t="s">
        <v>24</v>
      </c>
      <c r="X68" s="24" t="s">
        <v>20</v>
      </c>
      <c r="Y68" s="24" t="s">
        <v>21</v>
      </c>
      <c r="Z68" s="24" t="s"/>
      <c r="AA68" s="4" t="s"/>
      <c r="AB68" s="24" t="s">
        <v>20</v>
      </c>
      <c r="AC68" s="24" t="s">
        <v>21</v>
      </c>
    </row>
    <row r="69" spans="1:29" ht="27" customHeight="true">
      <c r="A69" s="4" t="s"/>
      <c r="B69" s="4" t="s"/>
      <c r="C69" s="31" t="s">
        <v>158</v>
      </c>
      <c r="D69" s="59" t="s">
        <v>159</v>
      </c>
      <c r="E69" s="82" t="s">
        <v>19</v>
      </c>
      <c r="F69" s="29" t="s">
        <v>160</v>
      </c>
      <c r="G69" s="22" t="s"/>
      <c r="H69" s="22" t="s"/>
      <c r="I69" s="23" t="s"/>
      <c r="J69" s="22">
        <f>=(COUNTIF(L69:AC69,"=维持不变")+COUNTIF(L69:AC69,"=试点中")+COUNTIF(L69:AC69,"=有应用计划"))/配置表!$A$3</f>
        <v>0.222222222222222</v>
      </c>
      <c r="K69" s="22">
        <f>=(COUNTIF(L69:AC69,"=当前方案")+COUNTIF(L69:AC69,"=存量维持")+COUNTIF(L69:AC69,"=逐步淘汰")+COUNTIF(L69:AC69,"=新技术试点"))/配置表!$A$3</f>
        <v>0.111111111111111</v>
      </c>
      <c r="L69" s="24" t="s">
        <v>23</v>
      </c>
      <c r="M69" s="24" t="s">
        <v>24</v>
      </c>
      <c r="N69" s="24" t="s">
        <v>23</v>
      </c>
      <c r="O69" s="24" t="s">
        <v>24</v>
      </c>
      <c r="P69" s="24" t="s">
        <v>23</v>
      </c>
      <c r="Q69" s="24" t="s">
        <v>24</v>
      </c>
      <c r="R69" s="37" t="s">
        <v>23</v>
      </c>
      <c r="S69" s="24" t="s">
        <v>24</v>
      </c>
      <c r="T69" s="24" t="s">
        <v>23</v>
      </c>
      <c r="U69" s="24" t="s">
        <v>24</v>
      </c>
      <c r="V69" s="24" t="s">
        <v>29</v>
      </c>
      <c r="W69" s="24" t="s">
        <v>42</v>
      </c>
      <c r="X69" s="24" t="s">
        <v>23</v>
      </c>
      <c r="Y69" s="24" t="s">
        <v>31</v>
      </c>
      <c r="Z69" s="24" t="s"/>
      <c r="AA69" s="4" t="s"/>
      <c r="AB69" s="24" t="s">
        <v>23</v>
      </c>
      <c r="AC69" s="24" t="s">
        <v>24</v>
      </c>
    </row>
    <row r="70" spans="1:29" ht="27" customHeight="true">
      <c r="A70" s="83" t="s"/>
      <c r="B70" s="83" t="s"/>
      <c r="C70" s="83" t="s"/>
      <c r="D70" s="84" t="s">
        <v>161</v>
      </c>
      <c r="E70" s="85" t="s">
        <v>29</v>
      </c>
      <c r="F70" s="55" t="s">
        <v>162</v>
      </c>
      <c r="G70" s="56" t="s"/>
      <c r="H70" s="56" t="s"/>
      <c r="I70" s="57" t="s"/>
      <c r="J70" s="56">
        <f>=(COUNTIF(L70:AC70,"=维持不变")+COUNTIF(L70:AC70,"=试点中")+COUNTIF(L70:AC70,"=有应用计划"))/配置表!$A$3</f>
        <v>0</v>
      </c>
      <c r="K70" s="56">
        <f>=(COUNTIF(L70:AC70,"=当前方案")+COUNTIF(L70:AC70,"=存量维持")+COUNTIF(L70:AC70,"=逐步淘汰")+COUNTIF(L70:AC70,"=新技术试点"))/配置表!$A$3</f>
        <v>0</v>
      </c>
      <c r="L70" s="86" t="s">
        <v>23</v>
      </c>
      <c r="M70" s="58" t="s">
        <v>24</v>
      </c>
      <c r="N70" s="58" t="s">
        <v>23</v>
      </c>
      <c r="O70" s="58" t="s">
        <v>24</v>
      </c>
      <c r="P70" s="86" t="s">
        <v>23</v>
      </c>
      <c r="Q70" s="58" t="s">
        <v>24</v>
      </c>
      <c r="R70" s="72" t="s">
        <v>23</v>
      </c>
      <c r="S70" s="58" t="s">
        <v>24</v>
      </c>
      <c r="T70" s="86" t="s">
        <v>23</v>
      </c>
      <c r="U70" s="58" t="s">
        <v>24</v>
      </c>
      <c r="V70" s="58" t="s">
        <v>23</v>
      </c>
      <c r="W70" s="58" t="s">
        <v>24</v>
      </c>
      <c r="X70" s="86" t="s">
        <v>23</v>
      </c>
      <c r="Y70" s="58" t="s">
        <v>24</v>
      </c>
      <c r="Z70" s="86" t="s"/>
      <c r="AA70" s="71" t="s"/>
      <c r="AB70" s="58" t="s">
        <v>23</v>
      </c>
      <c r="AC70" s="58" t="s">
        <v>24</v>
      </c>
    </row>
    <row r="71" spans="1:29" ht="27" customHeight="true">
      <c r="A71" s="49" t="s">
        <v>633</v>
      </c>
      <c r="B71" s="79" t="s">
        <v>634</v>
      </c>
      <c r="C71" s="18" t="s">
        <v>635</v>
      </c>
      <c r="D71" s="59" t="s">
        <v>163</v>
      </c>
      <c r="E71" s="87" t="s">
        <v>19</v>
      </c>
      <c r="F71" s="29" t="s">
        <v>164</v>
      </c>
      <c r="G71" s="22" t="s"/>
      <c r="H71" s="22" t="s"/>
      <c r="I71" s="23" t="s"/>
      <c r="J71" s="22">
        <f>=(COUNTIF(L71:AC71,"=维持不变")+COUNTIF(L71:AC71,"=试点中")+COUNTIF(L71:AC71,"=有应用计划"))/配置表!$A$3</f>
        <v>0.888888888888889</v>
      </c>
      <c r="K71" s="22">
        <f>=(COUNTIF(L71:AC71,"=当前方案")+COUNTIF(L71:AC71,"=存量维持")+COUNTIF(L71:AC71,"=逐步淘汰")+COUNTIF(L71:AC71,"=新技术试点"))/配置表!$A$3</f>
        <v>0.888888888888889</v>
      </c>
      <c r="L71" s="24" t="s">
        <v>20</v>
      </c>
      <c r="M71" s="24" t="s">
        <v>21</v>
      </c>
      <c r="N71" s="24" t="s">
        <v>20</v>
      </c>
      <c r="O71" s="24" t="s">
        <v>21</v>
      </c>
      <c r="P71" s="24" t="s">
        <v>20</v>
      </c>
      <c r="Q71" s="24" t="s">
        <v>21</v>
      </c>
      <c r="R71" s="24" t="s">
        <v>20</v>
      </c>
      <c r="S71" s="24" t="s">
        <v>21</v>
      </c>
      <c r="T71" s="24" t="s">
        <v>20</v>
      </c>
      <c r="U71" s="24" t="s">
        <v>21</v>
      </c>
      <c r="V71" s="24" t="s">
        <v>20</v>
      </c>
      <c r="W71" s="24" t="s">
        <v>21</v>
      </c>
      <c r="X71" s="24" t="s">
        <v>20</v>
      </c>
      <c r="Y71" s="24" t="s">
        <v>21</v>
      </c>
      <c r="Z71" s="24" t="s"/>
      <c r="AA71" s="4" t="s"/>
      <c r="AB71" s="24" t="s">
        <v>20</v>
      </c>
      <c r="AC71" s="24" t="s">
        <v>21</v>
      </c>
    </row>
    <row r="72" spans="1:29" ht="27" customHeight="true">
      <c r="A72" s="4" t="s"/>
      <c r="B72" s="4" t="s"/>
      <c r="C72" s="4" t="s"/>
      <c r="D72" s="59" t="s">
        <v>165</v>
      </c>
      <c r="E72" s="88" t="s">
        <v>69</v>
      </c>
      <c r="F72" s="61" t="s"/>
      <c r="G72" s="22" t="s"/>
      <c r="H72" s="22" t="s"/>
      <c r="I72" s="23" t="s"/>
      <c r="J72" s="22">
        <f>=(COUNTIF(L72:AC72,"=维持不变")+COUNTIF(L72:AC72,"=试点中")+COUNTIF(L72:AC72,"=有应用计划"))/配置表!$A$3</f>
        <v>0</v>
      </c>
      <c r="K72" s="22">
        <f>=(COUNTIF(L72:AC72,"=当前方案")+COUNTIF(L72:AC72,"=存量维持")+COUNTIF(L72:AC72,"=逐步淘汰")+COUNTIF(L72:AC72,"=新技术试点"))/配置表!$A$3</f>
        <v>0.222222222222222</v>
      </c>
      <c r="L72" s="24" t="s">
        <v>25</v>
      </c>
      <c r="M72" s="24" t="s">
        <v>27</v>
      </c>
      <c r="N72" s="24" t="s">
        <v>23</v>
      </c>
      <c r="O72" s="24" t="s">
        <v>23</v>
      </c>
      <c r="P72" s="24" t="s">
        <v>23</v>
      </c>
      <c r="Q72" s="24" t="s">
        <v>24</v>
      </c>
      <c r="R72" s="24" t="s">
        <v>23</v>
      </c>
      <c r="S72" s="24" t="s">
        <v>24</v>
      </c>
      <c r="T72" s="24" t="s">
        <v>23</v>
      </c>
      <c r="U72" s="24" t="s">
        <v>24</v>
      </c>
      <c r="V72" s="24" t="s">
        <v>25</v>
      </c>
      <c r="W72" s="24" t="s">
        <v>27</v>
      </c>
      <c r="X72" s="24" t="s">
        <v>23</v>
      </c>
      <c r="Y72" s="24" t="s">
        <v>24</v>
      </c>
      <c r="Z72" s="24" t="s"/>
      <c r="AA72" s="4" t="s"/>
      <c r="AB72" s="24" t="s">
        <v>23</v>
      </c>
      <c r="AC72" s="24" t="s">
        <v>24</v>
      </c>
    </row>
    <row r="73" spans="1:29" ht="27" customHeight="true">
      <c r="A73" s="4" t="s"/>
      <c r="B73" s="79" t="s">
        <v>636</v>
      </c>
      <c r="C73" s="18" t="s">
        <v>637</v>
      </c>
      <c r="D73" s="19" t="s">
        <v>638</v>
      </c>
      <c r="E73" s="87" t="s">
        <v>19</v>
      </c>
      <c r="F73" s="21" t="s"/>
      <c r="G73" s="22" t="s"/>
      <c r="H73" s="22" t="s"/>
      <c r="I73" s="23" t="s"/>
      <c r="J73" s="22">
        <f>=(COUNTIF(L73:AC73,"=维持不变")+COUNTIF(L73:AC73,"=试点中")+COUNTIF(L73:AC73,"=有应用计划"))/配置表!$A$3</f>
        <v>0.555555555555556</v>
      </c>
      <c r="K73" s="22">
        <f>=(COUNTIF(L73:AC73,"=当前方案")+COUNTIF(L73:AC73,"=存量维持")+COUNTIF(L73:AC73,"=逐步淘汰")+COUNTIF(L73:AC73,"=新技术试点"))/配置表!$A$3</f>
        <v>0.555555555555556</v>
      </c>
      <c r="L73" s="24" t="s">
        <v>20</v>
      </c>
      <c r="M73" s="24" t="s">
        <v>21</v>
      </c>
      <c r="N73" s="24" t="s">
        <v>20</v>
      </c>
      <c r="O73" s="24" t="s">
        <v>21</v>
      </c>
      <c r="P73" s="24" t="s">
        <v>29</v>
      </c>
      <c r="Q73" s="24" t="s">
        <v>31</v>
      </c>
      <c r="R73" s="40" t="s">
        <v>23</v>
      </c>
      <c r="S73" s="24" t="s">
        <v>24</v>
      </c>
      <c r="T73" s="24" t="s">
        <v>20</v>
      </c>
      <c r="U73" s="24" t="s">
        <v>21</v>
      </c>
      <c r="V73" s="24" t="s">
        <v>23</v>
      </c>
      <c r="W73" s="24" t="s">
        <v>24</v>
      </c>
      <c r="X73" s="24" t="s">
        <v>20</v>
      </c>
      <c r="Y73" s="24" t="s">
        <v>21</v>
      </c>
      <c r="Z73" s="24" t="s"/>
      <c r="AA73" s="4" t="s"/>
      <c r="AB73" s="24" t="s">
        <v>23</v>
      </c>
      <c r="AC73" s="24" t="s">
        <v>24</v>
      </c>
    </row>
    <row r="74" spans="1:29" ht="27" customHeight="true">
      <c r="A74" s="4" t="s"/>
      <c r="B74" s="4" t="s"/>
      <c r="C74" s="4" t="s"/>
      <c r="D74" s="19" t="s">
        <v>639</v>
      </c>
      <c r="E74" s="87" t="s">
        <v>69</v>
      </c>
      <c r="F74" s="21" t="s"/>
      <c r="G74" s="22" t="s"/>
      <c r="H74" s="22" t="s"/>
      <c r="I74" s="23" t="s"/>
      <c r="J74" s="22">
        <f>=(COUNTIF(L74:AC74,"=维持不变")+COUNTIF(L74:AC74,"=试点中")+COUNTIF(L74:AC74,"=有应用计划"))/配置表!$A$3</f>
        <v>0</v>
      </c>
      <c r="K74" s="22">
        <f>=(COUNTIF(L74:AC74,"=当前方案")+COUNTIF(L74:AC74,"=存量维持")+COUNTIF(L74:AC74,"=逐步淘汰")+COUNTIF(L74:AC74,"=新技术试点"))/配置表!$A$3</f>
        <v>0.111111111111111</v>
      </c>
      <c r="L74" s="24" t="s">
        <v>23</v>
      </c>
      <c r="M74" s="24" t="s">
        <v>24</v>
      </c>
      <c r="N74" s="24" t="s">
        <v>23</v>
      </c>
      <c r="O74" s="24" t="s">
        <v>24</v>
      </c>
      <c r="P74" s="24" t="s">
        <v>25</v>
      </c>
      <c r="Q74" s="24" t="s">
        <v>27</v>
      </c>
      <c r="R74" s="40" t="s">
        <v>23</v>
      </c>
      <c r="S74" s="24" t="s">
        <v>24</v>
      </c>
      <c r="T74" s="24" t="s">
        <v>23</v>
      </c>
      <c r="U74" s="24" t="s">
        <v>24</v>
      </c>
      <c r="V74" s="24" t="s">
        <v>23</v>
      </c>
      <c r="W74" s="24" t="s">
        <v>24</v>
      </c>
      <c r="X74" s="24" t="s">
        <v>23</v>
      </c>
      <c r="Y74" s="24" t="s">
        <v>24</v>
      </c>
      <c r="Z74" s="24" t="s"/>
      <c r="AA74" s="4" t="s"/>
      <c r="AB74" s="24" t="s">
        <v>23</v>
      </c>
      <c r="AC74" s="24" t="s">
        <v>24</v>
      </c>
    </row>
    <row r="75" spans="1:29" ht="27" customHeight="true">
      <c r="A75" s="4" t="s"/>
      <c r="B75" s="4" t="s"/>
      <c r="C75" s="18" t="s">
        <v>166</v>
      </c>
      <c r="D75" s="25" t="s">
        <v>167</v>
      </c>
      <c r="E75" s="87" t="s">
        <v>19</v>
      </c>
      <c r="F75" s="21" t="s"/>
      <c r="G75" s="22" t="s"/>
      <c r="H75" s="22" t="s"/>
      <c r="I75" s="23" t="s"/>
      <c r="J75" s="22" t="s"/>
      <c r="K75" s="22" t="s"/>
      <c r="L75" s="24" t="s"/>
      <c r="M75" s="24" t="s"/>
      <c r="N75" s="24" t="s"/>
      <c r="O75" s="24" t="s"/>
      <c r="P75" s="24" t="s"/>
      <c r="Q75" s="24" t="s"/>
      <c r="R75" s="40" t="s"/>
      <c r="S75" s="24" t="s"/>
      <c r="T75" s="24" t="s"/>
      <c r="U75" s="24" t="s"/>
      <c r="V75" s="24" t="s"/>
      <c r="W75" s="24" t="s"/>
      <c r="X75" s="24" t="s"/>
      <c r="Y75" s="24" t="s"/>
      <c r="Z75" s="24" t="s"/>
      <c r="AA75" s="4" t="s"/>
      <c r="AB75" s="24" t="s"/>
      <c r="AC75" s="24" t="s"/>
    </row>
    <row r="76" spans="1:29" ht="27" customHeight="true">
      <c r="A76" s="4" t="s"/>
      <c r="B76" s="4" t="s"/>
      <c r="C76" s="18" t="s">
        <v>640</v>
      </c>
      <c r="D76" s="19" t="s">
        <v>641</v>
      </c>
      <c r="E76" s="87" t="s">
        <v>19</v>
      </c>
      <c r="F76" s="21" t="s"/>
      <c r="G76" s="22" t="s"/>
      <c r="H76" s="22" t="s"/>
      <c r="I76" s="23" t="s"/>
      <c r="J76" s="22">
        <f>=(COUNTIF(L76:AC76,"=维持不变")+COUNTIF(L76:AC76,"=试点中")+COUNTIF(L76:AC76,"=有应用计划"))/配置表!$A$3</f>
        <v>0.222222222222222</v>
      </c>
      <c r="K76" s="22">
        <f>=(COUNTIF(L76:AC76,"=当前方案")+COUNTIF(L76:AC76,"=存量维持")+COUNTIF(L76:AC76,"=逐步淘汰")+COUNTIF(L76:AC76,"=新技术试点"))/配置表!$A$3</f>
        <v>0.222222222222222</v>
      </c>
      <c r="L76" s="24" t="s">
        <v>20</v>
      </c>
      <c r="M76" s="24" t="s">
        <v>21</v>
      </c>
      <c r="N76" s="24" t="s">
        <v>20</v>
      </c>
      <c r="O76" s="24" t="s">
        <v>21</v>
      </c>
      <c r="P76" s="24" t="s">
        <v>23</v>
      </c>
      <c r="Q76" s="24" t="s">
        <v>24</v>
      </c>
      <c r="R76" s="40" t="s">
        <v>23</v>
      </c>
      <c r="S76" s="24" t="s">
        <v>24</v>
      </c>
      <c r="T76" s="24" t="s">
        <v>23</v>
      </c>
      <c r="U76" s="24" t="s">
        <v>24</v>
      </c>
      <c r="V76" s="24" t="s">
        <v>23</v>
      </c>
      <c r="W76" s="24" t="s">
        <v>24</v>
      </c>
      <c r="X76" s="24" t="s">
        <v>23</v>
      </c>
      <c r="Y76" s="24" t="s">
        <v>24</v>
      </c>
      <c r="Z76" s="24" t="s"/>
      <c r="AA76" s="4" t="s"/>
      <c r="AB76" s="24" t="s">
        <v>23</v>
      </c>
      <c r="AC76" s="24" t="s">
        <v>24</v>
      </c>
    </row>
    <row r="77" spans="1:29" ht="27" customHeight="true">
      <c r="A77" s="4" t="s"/>
      <c r="B77" s="4" t="s"/>
      <c r="C77" s="36" t="s">
        <v>168</v>
      </c>
      <c r="D77" s="19" t="s">
        <v>642</v>
      </c>
      <c r="E77" s="87" t="s">
        <v>29</v>
      </c>
      <c r="F77" s="21" t="s"/>
      <c r="G77" s="22" t="s"/>
      <c r="H77" s="22" t="s"/>
      <c r="I77" s="23" t="s"/>
      <c r="J77" s="22">
        <f>=(COUNTIF(L77:AC77,"=维持不变")+COUNTIF(L77:AC77,"=试点中")+COUNTIF(L77:AC77,"=有应用计划"))/配置表!$A$3</f>
        <v>0.222222222222222</v>
      </c>
      <c r="K77" s="22">
        <f>=(COUNTIF(L77:AC77,"=当前方案")+COUNTIF(L77:AC77,"=存量维持")+COUNTIF(L77:AC77,"=逐步淘汰")+COUNTIF(L77:AC77,"=新技术试点"))/配置表!$A$3</f>
        <v>0.222222222222222</v>
      </c>
      <c r="L77" s="24" t="s">
        <v>20</v>
      </c>
      <c r="M77" s="28" t="s">
        <v>21</v>
      </c>
      <c r="N77" s="24" t="s">
        <v>29</v>
      </c>
      <c r="O77" s="24" t="s">
        <v>31</v>
      </c>
      <c r="P77" s="24" t="s">
        <v>23</v>
      </c>
      <c r="Q77" s="24" t="s">
        <v>24</v>
      </c>
      <c r="R77" s="40" t="s">
        <v>23</v>
      </c>
      <c r="S77" s="24" t="s">
        <v>24</v>
      </c>
      <c r="T77" s="24" t="s">
        <v>23</v>
      </c>
      <c r="U77" s="24" t="s">
        <v>24</v>
      </c>
      <c r="V77" s="24" t="s">
        <v>23</v>
      </c>
      <c r="W77" s="24" t="s">
        <v>24</v>
      </c>
      <c r="X77" s="24" t="s">
        <v>23</v>
      </c>
      <c r="Y77" s="24" t="s">
        <v>24</v>
      </c>
      <c r="Z77" s="24" t="s"/>
      <c r="AA77" s="4" t="s"/>
      <c r="AB77" s="24" t="s">
        <v>23</v>
      </c>
      <c r="AC77" s="24" t="s">
        <v>24</v>
      </c>
    </row>
    <row r="78" spans="1:29" ht="27" customHeight="true">
      <c r="A78" s="4" t="s"/>
      <c r="B78" s="4" t="s"/>
      <c r="C78" s="39" t="s"/>
      <c r="D78" s="25" t="s">
        <v>169</v>
      </c>
      <c r="E78" s="87" t="s">
        <v>29</v>
      </c>
      <c r="F78" s="29" t="s"/>
      <c r="G78" s="22" t="s"/>
      <c r="H78" s="22" t="s"/>
      <c r="I78" s="23" t="s"/>
      <c r="J78" s="22" t="s"/>
      <c r="K78" s="22" t="s"/>
      <c r="L78" s="24" t="s"/>
      <c r="M78" s="28" t="s"/>
      <c r="N78" s="24" t="s">
        <v>29</v>
      </c>
      <c r="O78" s="24" t="s">
        <v>31</v>
      </c>
      <c r="P78" s="24" t="s"/>
      <c r="Q78" s="24" t="s"/>
      <c r="R78" s="40" t="s"/>
      <c r="S78" s="24" t="s"/>
      <c r="T78" s="24" t="s">
        <v>23</v>
      </c>
      <c r="U78" s="24" t="s">
        <v>24</v>
      </c>
      <c r="V78" s="24" t="s"/>
      <c r="W78" s="24" t="s"/>
      <c r="X78" s="24" t="s"/>
      <c r="Y78" s="24" t="s"/>
      <c r="Z78" s="24" t="s"/>
      <c r="AA78" s="4" t="s"/>
      <c r="AB78" s="24" t="s"/>
      <c r="AC78" s="24" t="s"/>
    </row>
    <row r="79" spans="1:29" ht="27" customHeight="true">
      <c r="A79" s="4" t="s"/>
      <c r="B79" s="4" t="s"/>
      <c r="C79" s="31" t="s">
        <v>170</v>
      </c>
      <c r="D79" s="25" t="s">
        <v>171</v>
      </c>
      <c r="E79" s="87" t="s">
        <v>19</v>
      </c>
      <c r="F79" s="21" t="s"/>
      <c r="G79" s="22" t="s"/>
      <c r="H79" s="22" t="s"/>
      <c r="I79" s="23" t="s"/>
      <c r="J79" s="22">
        <f>=(COUNTIF(L79:AC79,"=维持不变")+COUNTIF(L79:AC79,"=试点中")+COUNTIF(L79:AC79,"=有应用计划"))/配置表!$A$3</f>
        <v>0.333333333333333</v>
      </c>
      <c r="K79" s="22">
        <f>=(COUNTIF(L79:AC79,"=当前方案")+COUNTIF(L79:AC79,"=存量维持")+COUNTIF(L79:AC79,"=逐步淘汰")+COUNTIF(L79:AC79,"=新技术试点"))/配置表!$A$3</f>
        <v>0.333333333333333</v>
      </c>
      <c r="L79" s="24" t="s">
        <v>20</v>
      </c>
      <c r="M79" s="28" t="s">
        <v>21</v>
      </c>
      <c r="N79" s="24" t="s">
        <v>20</v>
      </c>
      <c r="O79" s="24" t="s">
        <v>21</v>
      </c>
      <c r="P79" s="24" t="s">
        <v>29</v>
      </c>
      <c r="Q79" s="24" t="s">
        <v>31</v>
      </c>
      <c r="R79" s="40" t="s">
        <v>23</v>
      </c>
      <c r="S79" s="24" t="s">
        <v>24</v>
      </c>
      <c r="T79" s="24" t="s">
        <v>23</v>
      </c>
      <c r="U79" s="24" t="s">
        <v>24</v>
      </c>
      <c r="V79" s="24" t="s">
        <v>23</v>
      </c>
      <c r="W79" s="24" t="s">
        <v>24</v>
      </c>
      <c r="X79" s="24" t="s">
        <v>23</v>
      </c>
      <c r="Y79" s="24" t="s">
        <v>24</v>
      </c>
      <c r="Z79" s="24" t="s"/>
      <c r="AA79" s="4" t="s"/>
      <c r="AB79" s="24" t="s">
        <v>23</v>
      </c>
      <c r="AC79" s="24" t="s">
        <v>24</v>
      </c>
    </row>
    <row r="80" spans="1:29" ht="27" customHeight="true">
      <c r="A80" s="4" t="s"/>
      <c r="B80" s="4" t="s"/>
      <c r="C80" s="18" t="s">
        <v>643</v>
      </c>
      <c r="D80" s="19" t="s">
        <v>644</v>
      </c>
      <c r="E80" s="87" t="s">
        <v>19</v>
      </c>
      <c r="F80" s="21" t="s"/>
      <c r="G80" s="22" t="s"/>
      <c r="H80" s="22" t="s"/>
      <c r="I80" s="23" t="s"/>
      <c r="J80" s="22">
        <f>=(COUNTIF(L80:AC80,"=维持不变")+COUNTIF(L80:AC80,"=试点中")+COUNTIF(L80:AC80,"=有应用计划"))/配置表!$A$3</f>
        <v>0.222222222222222</v>
      </c>
      <c r="K80" s="22">
        <f>=(COUNTIF(L80:AC80,"=当前方案")+COUNTIF(L80:AC80,"=存量维持")+COUNTIF(L80:AC80,"=逐步淘汰")+COUNTIF(L80:AC80,"=新技术试点"))/配置表!$A$3</f>
        <v>0.222222222222222</v>
      </c>
      <c r="L80" s="26" t="s">
        <v>20</v>
      </c>
      <c r="M80" s="28" t="s">
        <v>21</v>
      </c>
      <c r="N80" s="24" t="s">
        <v>23</v>
      </c>
      <c r="O80" s="24" t="s">
        <v>24</v>
      </c>
      <c r="P80" s="26" t="s">
        <v>23</v>
      </c>
      <c r="Q80" s="24" t="s">
        <v>24</v>
      </c>
      <c r="R80" s="26" t="s">
        <v>20</v>
      </c>
      <c r="S80" s="24" t="s">
        <v>21</v>
      </c>
      <c r="T80" s="26" t="s">
        <v>23</v>
      </c>
      <c r="U80" s="24" t="s">
        <v>24</v>
      </c>
      <c r="V80" s="24" t="s">
        <v>23</v>
      </c>
      <c r="W80" s="24" t="s">
        <v>24</v>
      </c>
      <c r="X80" s="26" t="s">
        <v>23</v>
      </c>
      <c r="Y80" s="24" t="s">
        <v>24</v>
      </c>
      <c r="Z80" s="26" t="s"/>
      <c r="AA80" s="4" t="s"/>
      <c r="AB80" s="24" t="s">
        <v>23</v>
      </c>
      <c r="AC80" s="24" t="s">
        <v>24</v>
      </c>
    </row>
    <row r="81" spans="1:29" ht="27" customHeight="true">
      <c r="A81" s="4" t="s"/>
      <c r="B81" s="79" t="s">
        <v>645</v>
      </c>
      <c r="C81" s="36" t="s">
        <v>172</v>
      </c>
      <c r="D81" s="25" t="s">
        <v>173</v>
      </c>
      <c r="E81" s="89" t="s">
        <v>29</v>
      </c>
      <c r="F81" s="21" t="s"/>
      <c r="G81" s="22" t="s"/>
      <c r="H81" s="22" t="s"/>
      <c r="I81" s="23" t="s"/>
      <c r="J81" s="22">
        <f>=(COUNTIF(L81:AC81,"=维持不变")+COUNTIF(L81:AC81,"=试点中")+COUNTIF(L81:AC81,"=有应用计划"))/配置表!$A$3</f>
        <v>0.222222222222222</v>
      </c>
      <c r="K81" s="22">
        <f>=(COUNTIF(L81:AC81,"=当前方案")+COUNTIF(L81:AC81,"=存量维持")+COUNTIF(L81:AC81,"=逐步淘汰")+COUNTIF(L81:AC81,"=新技术试点"))/配置表!$A$3</f>
        <v>0.222222222222222</v>
      </c>
      <c r="L81" s="90" t="s">
        <v>29</v>
      </c>
      <c r="M81" s="24" t="s">
        <v>42</v>
      </c>
      <c r="N81" s="90" t="s">
        <v>29</v>
      </c>
      <c r="O81" s="24" t="s">
        <v>31</v>
      </c>
      <c r="P81" s="90" t="s">
        <v>23</v>
      </c>
      <c r="Q81" s="24" t="s">
        <v>24</v>
      </c>
      <c r="R81" s="90" t="s">
        <v>23</v>
      </c>
      <c r="S81" s="24" t="s">
        <v>24</v>
      </c>
      <c r="T81" s="90" t="s">
        <v>23</v>
      </c>
      <c r="U81" s="24" t="s">
        <v>24</v>
      </c>
      <c r="V81" s="24" t="s">
        <v>23</v>
      </c>
      <c r="W81" s="24" t="s">
        <v>24</v>
      </c>
      <c r="X81" s="90" t="s">
        <v>23</v>
      </c>
      <c r="Y81" s="24" t="s">
        <v>24</v>
      </c>
      <c r="Z81" s="90" t="s"/>
      <c r="AA81" s="24" t="s"/>
      <c r="AB81" s="24" t="s">
        <v>23</v>
      </c>
      <c r="AC81" s="24" t="s">
        <v>24</v>
      </c>
    </row>
    <row r="82" spans="1:29" ht="27" customHeight="true">
      <c r="A82" s="4" t="s"/>
      <c r="B82" s="4" t="s"/>
      <c r="C82" s="38" t="s"/>
      <c r="D82" s="25" t="s">
        <v>174</v>
      </c>
      <c r="E82" s="89" t="s">
        <v>29</v>
      </c>
      <c r="F82" s="21" t="s"/>
      <c r="G82" s="22" t="s"/>
      <c r="H82" s="22" t="s"/>
      <c r="I82" s="23" t="s"/>
      <c r="J82" s="22">
        <f>=(COUNTIF(L82:AC82,"=维持不变")+COUNTIF(L82:AC82,"=试点中")+COUNTIF(L82:AC82,"=有应用计划"))/配置表!$A$3</f>
        <v>0.111111111111111</v>
      </c>
      <c r="K82" s="22">
        <f>=(COUNTIF(L82:AC82,"=当前方案")+COUNTIF(L82:AC82,"=存量维持")+COUNTIF(L82:AC82,"=逐步淘汰")+COUNTIF(L82:AC82,"=新技术试点"))/配置表!$A$3</f>
        <v>0.111111111111111</v>
      </c>
      <c r="L82" s="24" t="s">
        <v>29</v>
      </c>
      <c r="M82" s="24" t="s">
        <v>42</v>
      </c>
      <c r="N82" s="24" t="s">
        <v>23</v>
      </c>
      <c r="O82" s="24" t="s">
        <v>24</v>
      </c>
      <c r="P82" s="24" t="s">
        <v>23</v>
      </c>
      <c r="Q82" s="24" t="s">
        <v>24</v>
      </c>
      <c r="R82" s="40" t="s">
        <v>23</v>
      </c>
      <c r="S82" s="24" t="s">
        <v>24</v>
      </c>
      <c r="T82" s="24" t="s">
        <v>23</v>
      </c>
      <c r="U82" s="24" t="s">
        <v>24</v>
      </c>
      <c r="V82" s="24" t="s">
        <v>23</v>
      </c>
      <c r="W82" s="24" t="s">
        <v>24</v>
      </c>
      <c r="X82" s="24" t="s">
        <v>23</v>
      </c>
      <c r="Y82" s="24" t="s">
        <v>24</v>
      </c>
      <c r="Z82" s="24" t="s"/>
      <c r="AA82" s="24" t="s"/>
      <c r="AB82" s="24" t="s">
        <v>23</v>
      </c>
      <c r="AC82" s="24" t="s">
        <v>24</v>
      </c>
    </row>
    <row r="83" spans="1:29" ht="27" customHeight="true">
      <c r="A83" s="4" t="s"/>
      <c r="B83" s="4" t="s"/>
      <c r="C83" s="38" t="s"/>
      <c r="D83" s="25" t="s">
        <v>175</v>
      </c>
      <c r="E83" s="87" t="s">
        <v>29</v>
      </c>
      <c r="F83" s="29" t="s">
        <v>176</v>
      </c>
      <c r="G83" s="22" t="s"/>
      <c r="H83" s="22" t="s"/>
      <c r="I83" s="23" t="s"/>
      <c r="J83" s="22">
        <f>=(COUNTIF(L83:AC83,"=维持不变")+COUNTIF(L83:AC83,"=试点中")+COUNTIF(L83:AC83,"=有应用计划"))/配置表!$A$3</f>
        <v>0.666666666666667</v>
      </c>
      <c r="K83" s="22">
        <f>=(COUNTIF(L83:AC83,"=当前方案")+COUNTIF(L83:AC83,"=存量维持")+COUNTIF(L83:AC83,"=逐步淘汰")+COUNTIF(L83:AC83,"=新技术试点"))/配置表!$A$3</f>
        <v>0.666666666666667</v>
      </c>
      <c r="L83" s="24" t="s">
        <v>29</v>
      </c>
      <c r="M83" s="24" t="s">
        <v>42</v>
      </c>
      <c r="N83" s="24" t="s">
        <v>29</v>
      </c>
      <c r="O83" s="24" t="s">
        <v>31</v>
      </c>
      <c r="P83" s="24" t="s">
        <v>29</v>
      </c>
      <c r="Q83" s="24" t="s">
        <v>31</v>
      </c>
      <c r="R83" s="40" t="s">
        <v>23</v>
      </c>
      <c r="S83" s="24" t="s">
        <v>24</v>
      </c>
      <c r="T83" s="24" t="s">
        <v>20</v>
      </c>
      <c r="U83" s="24" t="s">
        <v>21</v>
      </c>
      <c r="V83" s="24" t="s">
        <v>29</v>
      </c>
      <c r="W83" s="24" t="s">
        <v>42</v>
      </c>
      <c r="X83" s="24" t="s">
        <v>29</v>
      </c>
      <c r="Y83" s="24" t="s">
        <v>31</v>
      </c>
      <c r="Z83" s="24" t="s"/>
      <c r="AA83" s="24" t="s"/>
      <c r="AB83" s="24" t="s">
        <v>23</v>
      </c>
      <c r="AC83" s="24" t="s">
        <v>24</v>
      </c>
    </row>
    <row r="84" spans="1:29" ht="27" customHeight="true">
      <c r="A84" s="4" t="s"/>
      <c r="B84" s="4" t="s"/>
      <c r="C84" s="39" t="s"/>
      <c r="D84" s="25" t="s">
        <v>177</v>
      </c>
      <c r="E84" s="89" t="s">
        <v>29</v>
      </c>
      <c r="F84" s="29" t="s"/>
      <c r="G84" s="22" t="s"/>
      <c r="H84" s="22" t="s"/>
      <c r="I84" s="23" t="s"/>
      <c r="J84" s="22">
        <f>=(COUNTIF(L84:AC84,"=维持不变")+COUNTIF(L84:AC84,"=试点中")+COUNTIF(L84:AC84,"=有应用计划"))/配置表!$A$3</f>
        <v>0.111111111111111</v>
      </c>
      <c r="K84" s="22">
        <f>=(COUNTIF(L84:AC84,"=当前方案")+COUNTIF(L84:AC84,"=存量维持")+COUNTIF(L84:AC84,"=逐步淘汰")+COUNTIF(L84:AC84,"=新技术试点"))/配置表!$A$3</f>
        <v>0.111111111111111</v>
      </c>
      <c r="L84" s="24" t="s"/>
      <c r="M84" s="24" t="s"/>
      <c r="N84" s="24" t="s">
        <v>23</v>
      </c>
      <c r="O84" s="48" t="s">
        <v>24</v>
      </c>
      <c r="P84" s="24" t="s">
        <v>23</v>
      </c>
      <c r="Q84" s="48" t="s">
        <v>24</v>
      </c>
      <c r="R84" s="40" t="s"/>
      <c r="S84" s="24" t="s"/>
      <c r="T84" s="24" t="s">
        <v>23</v>
      </c>
      <c r="U84" s="24" t="s">
        <v>24</v>
      </c>
      <c r="V84" s="24" t="s">
        <v>29</v>
      </c>
      <c r="W84" s="24" t="s">
        <v>42</v>
      </c>
      <c r="X84" s="24" t="s">
        <v>23</v>
      </c>
      <c r="Y84" s="24" t="s">
        <v>24</v>
      </c>
      <c r="Z84" s="24" t="s"/>
      <c r="AA84" s="24" t="s"/>
      <c r="AB84" s="24" t="s">
        <v>23</v>
      </c>
      <c r="AC84" s="24" t="s">
        <v>24</v>
      </c>
    </row>
    <row r="85" spans="1:29" ht="27" customHeight="true">
      <c r="A85" s="4" t="s"/>
      <c r="B85" s="4" t="s"/>
      <c r="C85" s="31" t="s">
        <v>178</v>
      </c>
      <c r="D85" s="25" t="s">
        <v>179</v>
      </c>
      <c r="E85" s="87" t="s">
        <v>29</v>
      </c>
      <c r="F85" s="29" t="s"/>
      <c r="G85" s="22">
        <v>0.333333333333333</v>
      </c>
      <c r="H85" s="22" t="s"/>
      <c r="I85" s="23" t="s"/>
      <c r="J85" s="22">
        <f>=(COUNTIF(L85:AC85,"=维持不变")+COUNTIF(L85:AC85,"=试点中")+COUNTIF(L85:AC85,"=有应用计划"))/配置表!$A$3</f>
        <v>0.222222222222222</v>
      </c>
      <c r="K85" s="22">
        <f>=(COUNTIF(L85:AC85,"=当前方案")+COUNTIF(L85:AC85,"=存量维持")+COUNTIF(L85:AC85,"=逐步淘汰")+COUNTIF(L85:AC85,"=新技术试点"))/配置表!$A$3</f>
        <v>0.111111111111111</v>
      </c>
      <c r="L85" s="24" t="s">
        <v>23</v>
      </c>
      <c r="M85" s="24" t="s">
        <v>42</v>
      </c>
      <c r="N85" s="24" t="s">
        <v>23</v>
      </c>
      <c r="O85" s="24" t="s">
        <v>24</v>
      </c>
      <c r="P85" s="24" t="s">
        <v>23</v>
      </c>
      <c r="Q85" s="24" t="s">
        <v>24</v>
      </c>
      <c r="R85" s="40" t="s">
        <v>23</v>
      </c>
      <c r="S85" s="24" t="s">
        <v>24</v>
      </c>
      <c r="T85" s="24" t="s">
        <v>23</v>
      </c>
      <c r="U85" s="24" t="s">
        <v>24</v>
      </c>
      <c r="V85" s="24" t="s">
        <v>23</v>
      </c>
      <c r="W85" s="24" t="s">
        <v>24</v>
      </c>
      <c r="X85" s="24" t="s">
        <v>20</v>
      </c>
      <c r="Y85" s="24" t="s">
        <v>21</v>
      </c>
      <c r="Z85" s="24" t="s"/>
      <c r="AA85" s="24" t="s"/>
      <c r="AB85" s="24" t="s">
        <v>23</v>
      </c>
      <c r="AC85" s="24" t="s">
        <v>24</v>
      </c>
    </row>
    <row r="86" spans="1:29" ht="27" customHeight="true">
      <c r="A86" s="4" t="s"/>
      <c r="B86" s="4" t="s"/>
      <c r="C86" s="36" t="s">
        <v>180</v>
      </c>
      <c r="D86" s="91" t="s">
        <v>181</v>
      </c>
      <c r="E86" s="87" t="s">
        <v>19</v>
      </c>
      <c r="F86" s="21" t="s"/>
      <c r="G86" s="22">
        <v>1.33333333333333</v>
      </c>
      <c r="H86" s="22" t="s"/>
      <c r="I86" s="23" t="s"/>
      <c r="J86" s="22">
        <f>=(COUNTIF(L86:AC86,"=维持不变")+COUNTIF(L86:AC86,"=试点中")+COUNTIF(L86:AC86,"=有应用计划"))/配置表!$A$3</f>
        <v>0.666666666666667</v>
      </c>
      <c r="K86" s="22">
        <f>=(COUNTIF(L86:AC86,"=当前方案")+COUNTIF(L86:AC86,"=存量维持")+COUNTIF(L86:AC86,"=逐步淘汰")+COUNTIF(L86:AC86,"=新技术试点"))/配置表!$A$3</f>
        <v>0.666666666666667</v>
      </c>
      <c r="L86" s="24" t="s">
        <v>23</v>
      </c>
      <c r="M86" s="24" t="s">
        <v>24</v>
      </c>
      <c r="N86" s="24" t="s">
        <v>29</v>
      </c>
      <c r="O86" s="24" t="s">
        <v>31</v>
      </c>
      <c r="P86" s="24" t="s">
        <v>23</v>
      </c>
      <c r="Q86" s="24" t="s">
        <v>24</v>
      </c>
      <c r="R86" s="24" t="s">
        <v>20</v>
      </c>
      <c r="S86" s="24" t="s">
        <v>21</v>
      </c>
      <c r="T86" s="24" t="s">
        <v>20</v>
      </c>
      <c r="U86" s="24" t="s">
        <v>21</v>
      </c>
      <c r="V86" s="24" t="s">
        <v>25</v>
      </c>
      <c r="W86" s="24" t="s">
        <v>21</v>
      </c>
      <c r="X86" s="24" t="s">
        <v>20</v>
      </c>
      <c r="Y86" s="24" t="s">
        <v>21</v>
      </c>
      <c r="Z86" s="24" t="s"/>
      <c r="AA86" s="4" t="s"/>
      <c r="AB86" s="24" t="s">
        <v>20</v>
      </c>
      <c r="AC86" s="24" t="s">
        <v>21</v>
      </c>
    </row>
    <row r="87" spans="1:29" ht="27" customHeight="true">
      <c r="A87" s="92" t="s">
        <v>646</v>
      </c>
      <c r="B87" s="93" t="s">
        <v>182</v>
      </c>
      <c r="C87" s="31" t="s">
        <v>183</v>
      </c>
      <c r="D87" s="59" t="s">
        <v>184</v>
      </c>
      <c r="E87" s="94" t="s">
        <v>19</v>
      </c>
      <c r="F87" s="21" t="s"/>
      <c r="G87" s="22">
        <v>0.888888888888888</v>
      </c>
      <c r="H87" s="22" t="s"/>
      <c r="I87" s="23" t="s"/>
      <c r="J87" s="22">
        <f>=(COUNTIF(L87:AC87,"=维持不变")+COUNTIF(L87:AC87,"=试点中")+COUNTIF(L87:AC87,"=有应用计划"))/配置表!$A$3</f>
        <v>0.555555555555556</v>
      </c>
      <c r="K87" s="22">
        <f>=(COUNTIF(L87:AC87,"=当前方案")+COUNTIF(L87:AC87,"=存量维持")+COUNTIF(L87:AC87,"=逐步淘汰")+COUNTIF(L87:AC87,"=新技术试点"))/配置表!$A$3</f>
        <v>0.555555555555556</v>
      </c>
      <c r="L87" s="24" t="s">
        <v>20</v>
      </c>
      <c r="M87" s="24" t="s">
        <v>21</v>
      </c>
      <c r="N87" s="24" t="s">
        <v>20</v>
      </c>
      <c r="O87" s="24" t="s">
        <v>31</v>
      </c>
      <c r="P87" s="24" t="s">
        <v>20</v>
      </c>
      <c r="Q87" s="24" t="s">
        <v>21</v>
      </c>
      <c r="R87" s="24" t="s">
        <v>23</v>
      </c>
      <c r="S87" s="24" t="s">
        <v>24</v>
      </c>
      <c r="T87" s="24" t="s">
        <v>20</v>
      </c>
      <c r="U87" s="24" t="s">
        <v>21</v>
      </c>
      <c r="V87" s="40" t="s">
        <v>23</v>
      </c>
      <c r="W87" s="24" t="s">
        <v>24</v>
      </c>
      <c r="X87" s="24" t="s">
        <v>23</v>
      </c>
      <c r="Y87" s="24" t="s">
        <v>24</v>
      </c>
      <c r="Z87" s="24" t="s"/>
      <c r="AA87" s="4" t="s"/>
      <c r="AB87" s="24" t="s">
        <v>20</v>
      </c>
      <c r="AC87" s="24" t="s">
        <v>21</v>
      </c>
    </row>
    <row r="88" spans="2:29" ht="27" customHeight="true">
      <c r="B88" s="95" t="s"/>
      <c r="C88" s="4" t="s"/>
      <c r="D88" s="59" t="s">
        <v>185</v>
      </c>
      <c r="E88" s="94" t="s">
        <v>19</v>
      </c>
      <c r="F88" s="21" t="s"/>
      <c r="G88" s="22">
        <v>1.33333333333333</v>
      </c>
      <c r="H88" s="22" t="s"/>
      <c r="I88" s="23" t="s"/>
      <c r="J88" s="22">
        <f>=(COUNTIF(L88:AC88,"=维持不变")+COUNTIF(L88:AC88,"=试点中")+COUNTIF(L88:AC88,"=有应用计划"))/配置表!$A$3</f>
        <v>0.555555555555556</v>
      </c>
      <c r="K88" s="22">
        <f>=(COUNTIF(L88:AC88,"=当前方案")+COUNTIF(L88:AC88,"=存量维持")+COUNTIF(L88:AC88,"=逐步淘汰")+COUNTIF(L88:AC88,"=新技术试点"))/配置表!$A$3</f>
        <v>0.777777777777778</v>
      </c>
      <c r="L88" s="24" t="s">
        <v>23</v>
      </c>
      <c r="M88" s="24" t="s">
        <v>24</v>
      </c>
      <c r="N88" s="24" t="s">
        <v>20</v>
      </c>
      <c r="O88" s="24" t="s">
        <v>21</v>
      </c>
      <c r="P88" s="24" t="s">
        <v>25</v>
      </c>
      <c r="Q88" s="48" t="s">
        <v>21</v>
      </c>
      <c r="R88" s="24" t="s">
        <v>20</v>
      </c>
      <c r="S88" s="24" t="s">
        <v>21</v>
      </c>
      <c r="T88" s="24" t="s">
        <v>25</v>
      </c>
      <c r="U88" s="24" t="s">
        <v>27</v>
      </c>
      <c r="V88" s="24" t="s">
        <v>25</v>
      </c>
      <c r="W88" s="24" t="s">
        <v>27</v>
      </c>
      <c r="X88" s="24" t="s">
        <v>25</v>
      </c>
      <c r="Y88" s="48" t="s">
        <v>21</v>
      </c>
      <c r="Z88" s="24" t="s"/>
      <c r="AA88" s="4" t="s"/>
      <c r="AB88" s="24" t="s">
        <v>20</v>
      </c>
      <c r="AC88" s="24" t="s">
        <v>21</v>
      </c>
    </row>
    <row r="89" spans="2:29" ht="27" customHeight="true">
      <c r="B89" s="95" t="s"/>
      <c r="C89" s="83" t="s"/>
      <c r="D89" s="91" t="s">
        <v>186</v>
      </c>
      <c r="E89" s="94" t="s">
        <v>25</v>
      </c>
      <c r="F89" s="21" t="s"/>
      <c r="G89" s="22" t="s"/>
      <c r="H89" s="22" t="s"/>
      <c r="I89" s="23" t="s"/>
      <c r="J89" s="22">
        <f>=(COUNTIF(L89:AC89,"=维持不变")+COUNTIF(L89:AC89,"=试点中")+COUNTIF(L89:AC89,"=有应用计划"))/配置表!$A$3</f>
        <v>0.222222222222222</v>
      </c>
      <c r="K89" s="22">
        <f>=(COUNTIF(L89:AC89,"=当前方案")+COUNTIF(L89:AC89,"=存量维持")+COUNTIF(L89:AC89,"=逐步淘汰")+COUNTIF(L89:AC89,"=新技术试点"))/配置表!$A$3</f>
        <v>0.222222222222222</v>
      </c>
      <c r="L89" s="24" t="s"/>
      <c r="M89" s="24" t="s"/>
      <c r="N89" s="24" t="s">
        <v>23</v>
      </c>
      <c r="O89" s="24" t="s">
        <v>24</v>
      </c>
      <c r="P89" s="24" t="s">
        <v>23</v>
      </c>
      <c r="Q89" s="24" t="s">
        <v>24</v>
      </c>
      <c r="R89" s="24" t="s"/>
      <c r="S89" s="24" t="s"/>
      <c r="T89" s="24" t="s">
        <v>23</v>
      </c>
      <c r="U89" s="24" t="s">
        <v>24</v>
      </c>
      <c r="V89" s="24" t="s">
        <v>20</v>
      </c>
      <c r="W89" s="24" t="s">
        <v>21</v>
      </c>
      <c r="X89" s="24" t="s">
        <v>25</v>
      </c>
      <c r="Y89" s="24" t="s">
        <v>21</v>
      </c>
      <c r="Z89" s="24" t="s"/>
      <c r="AA89" s="4" t="s"/>
      <c r="AB89" s="24" t="s">
        <v>23</v>
      </c>
      <c r="AC89" s="24" t="s">
        <v>24</v>
      </c>
    </row>
    <row r="90" spans="2:29" ht="27" customHeight="true">
      <c r="B90" s="95" t="s"/>
      <c r="C90" s="31" t="s">
        <v>187</v>
      </c>
      <c r="D90" s="59" t="s">
        <v>188</v>
      </c>
      <c r="E90" s="96" t="s">
        <v>29</v>
      </c>
      <c r="F90" s="21" t="s"/>
      <c r="G90" s="22" t="s"/>
      <c r="H90" s="22" t="s"/>
      <c r="I90" s="23" t="s"/>
      <c r="J90" s="22">
        <f>=(COUNTIF(L90:AC90,"=维持不变")+COUNTIF(L90:AC90,"=试点中")+COUNTIF(L90:AC90,"=有应用计划"))/配置表!$A$3</f>
        <v>0.222222222222222</v>
      </c>
      <c r="K90" s="22">
        <f>=(COUNTIF(L90:AC90,"=当前方案")+COUNTIF(L90:AC90,"=存量维持")+COUNTIF(L90:AC90,"=逐步淘汰")+COUNTIF(L90:AC90,"=新技术试点"))/配置表!$A$3</f>
        <v>0.222222222222222</v>
      </c>
      <c r="L90" s="24" t="s">
        <v>23</v>
      </c>
      <c r="M90" s="24" t="s">
        <v>24</v>
      </c>
      <c r="N90" s="24" t="s">
        <v>23</v>
      </c>
      <c r="O90" s="24" t="s">
        <v>24</v>
      </c>
      <c r="P90" s="24" t="s">
        <v>23</v>
      </c>
      <c r="Q90" s="24" t="s">
        <v>24</v>
      </c>
      <c r="R90" s="24" t="s">
        <v>23</v>
      </c>
      <c r="S90" s="24" t="s">
        <v>24</v>
      </c>
      <c r="T90" s="24" t="s">
        <v>20</v>
      </c>
      <c r="U90" s="24" t="s">
        <v>21</v>
      </c>
      <c r="V90" s="24" t="s">
        <v>20</v>
      </c>
      <c r="W90" s="24" t="s">
        <v>21</v>
      </c>
      <c r="X90" s="24" t="s">
        <v>23</v>
      </c>
      <c r="Y90" s="24" t="s">
        <v>24</v>
      </c>
      <c r="Z90" s="24" t="s"/>
      <c r="AA90" s="4" t="s"/>
      <c r="AB90" s="24" t="s">
        <v>23</v>
      </c>
      <c r="AC90" s="24" t="s">
        <v>24</v>
      </c>
    </row>
    <row r="91" spans="2:29" ht="27" customHeight="true">
      <c r="B91" s="95" t="s"/>
      <c r="C91" s="4" t="s"/>
      <c r="D91" s="25" t="s">
        <v>189</v>
      </c>
      <c r="E91" s="97" t="s">
        <v>29</v>
      </c>
      <c r="F91" s="98" t="s"/>
      <c r="G91" s="22" t="s"/>
      <c r="H91" s="22" t="s"/>
      <c r="I91" s="23" t="s"/>
      <c r="J91" s="22">
        <f>=(COUNTIF(L91:AC91,"=维持不变")+COUNTIF(L91:AC91,"=试点中")+COUNTIF(L91:AC91,"=有应用计划"))/配置表!$A$3</f>
        <v>0.222222222222222</v>
      </c>
      <c r="K91" s="22">
        <f>=(COUNTIF(L91:AC91,"=当前方案")+COUNTIF(L91:AC91,"=存量维持")+COUNTIF(L91:AC91,"=逐步淘汰")+COUNTIF(L91:AC91,"=新技术试点"))/配置表!$A$3</f>
        <v>0.222222222222222</v>
      </c>
      <c r="L91" s="24" t="s"/>
      <c r="M91" s="24" t="s"/>
      <c r="N91" s="24" t="s">
        <v>29</v>
      </c>
      <c r="O91" s="24" t="s">
        <v>24</v>
      </c>
      <c r="P91" s="24" t="s">
        <v>23</v>
      </c>
      <c r="Q91" s="24" t="s">
        <v>31</v>
      </c>
      <c r="R91" s="24" t="s"/>
      <c r="S91" s="24" t="s"/>
      <c r="T91" s="24" t="s">
        <v>23</v>
      </c>
      <c r="U91" s="24" t="s">
        <v>24</v>
      </c>
      <c r="V91" s="24" t="s">
        <v>23</v>
      </c>
      <c r="W91" s="24" t="s">
        <v>24</v>
      </c>
      <c r="X91" s="24" t="s">
        <v>29</v>
      </c>
      <c r="Y91" s="24" t="s">
        <v>31</v>
      </c>
      <c r="Z91" s="24" t="s"/>
      <c r="AA91" s="4" t="s"/>
      <c r="AB91" s="24" t="s">
        <v>23</v>
      </c>
      <c r="AC91" s="24" t="s">
        <v>24</v>
      </c>
    </row>
    <row r="92" spans="2:29" ht="27" customHeight="true">
      <c r="B92" s="95" t="s"/>
      <c r="C92" s="31" t="s">
        <v>172</v>
      </c>
      <c r="D92" s="25" t="s">
        <v>190</v>
      </c>
      <c r="E92" s="99" t="s">
        <v>25</v>
      </c>
      <c r="F92" s="100" t="s"/>
      <c r="G92" s="22" t="s"/>
      <c r="H92" s="22" t="s"/>
      <c r="I92" s="23" t="s"/>
      <c r="J92" s="22">
        <f>=(COUNTIF(L92:AC92,"=维持不变")+COUNTIF(L92:AC92,"=试点中")+COUNTIF(L92:AC92,"=有应用计划"))/配置表!$A$3</f>
        <v>0.333333333333333</v>
      </c>
      <c r="K92" s="22">
        <f>=(COUNTIF(L92:AC92,"=当前方案")+COUNTIF(L92:AC92,"=存量维持")+COUNTIF(L92:AC92,"=逐步淘汰")+COUNTIF(L92:AC92,"=新技术试点"))/配置表!$A$3</f>
        <v>0.333333333333333</v>
      </c>
      <c r="L92" s="24" t="s">
        <v>23</v>
      </c>
      <c r="M92" s="24" t="s">
        <v>24</v>
      </c>
      <c r="N92" s="24" t="s">
        <v>23</v>
      </c>
      <c r="O92" s="24" t="s">
        <v>24</v>
      </c>
      <c r="P92" s="24" t="s">
        <v>23</v>
      </c>
      <c r="Q92" s="24" t="s">
        <v>24</v>
      </c>
      <c r="R92" s="24" t="s">
        <v>20</v>
      </c>
      <c r="S92" s="24" t="s">
        <v>21</v>
      </c>
      <c r="T92" s="24" t="s">
        <v>23</v>
      </c>
      <c r="U92" s="24" t="s">
        <v>24</v>
      </c>
      <c r="V92" s="24" t="s">
        <v>23</v>
      </c>
      <c r="W92" s="24" t="s">
        <v>24</v>
      </c>
      <c r="X92" s="24" t="s">
        <v>25</v>
      </c>
      <c r="Y92" s="24" t="s">
        <v>21</v>
      </c>
      <c r="Z92" s="24" t="s"/>
      <c r="AA92" s="4" t="s"/>
      <c r="AB92" s="24" t="s">
        <v>25</v>
      </c>
      <c r="AC92" s="24" t="s">
        <v>21</v>
      </c>
    </row>
    <row r="93" spans="2:29" ht="27" customHeight="true">
      <c r="B93" s="101" t="s">
        <v>191</v>
      </c>
      <c r="C93" s="102" t="s">
        <v>192</v>
      </c>
      <c r="D93" s="103" t="s">
        <v>175</v>
      </c>
      <c r="E93" s="81" t="s">
        <v>29</v>
      </c>
      <c r="F93" s="29" t="s"/>
      <c r="G93" s="22" t="s"/>
      <c r="H93" s="22" t="s"/>
      <c r="I93" s="23" t="s"/>
      <c r="J93" s="22">
        <f>=(COUNTIF(L93:AC93,"=维持不变")+COUNTIF(L93:AC93,"=试点中")+COUNTIF(L93:AC93,"=有应用计划"))/配置表!$A$3</f>
        <v>0.444444444444445</v>
      </c>
      <c r="K93" s="22">
        <f>=(COUNTIF(L93:AC93,"=当前方案")+COUNTIF(L93:AC93,"=存量维持")+COUNTIF(L93:AC93,"=逐步淘汰")+COUNTIF(L93:AC93,"=新技术试点"))/配置表!$A$3</f>
        <v>0.444444444444445</v>
      </c>
      <c r="L93" s="24" t="s"/>
      <c r="M93" s="40" t="s"/>
      <c r="N93" s="24" t="s">
        <v>29</v>
      </c>
      <c r="O93" s="24" t="s">
        <v>31</v>
      </c>
      <c r="P93" s="24" t="s">
        <v>29</v>
      </c>
      <c r="Q93" s="24" t="s">
        <v>31</v>
      </c>
      <c r="R93" s="24" t="s">
        <v>23</v>
      </c>
      <c r="S93" s="24" t="s">
        <v>24</v>
      </c>
      <c r="T93" s="24" t="s">
        <v>20</v>
      </c>
      <c r="U93" s="24" t="s">
        <v>21</v>
      </c>
      <c r="V93" s="24" t="s">
        <v>23</v>
      </c>
      <c r="W93" s="24" t="s">
        <v>24</v>
      </c>
      <c r="X93" s="24" t="s">
        <v>29</v>
      </c>
      <c r="Y93" s="24" t="s">
        <v>31</v>
      </c>
      <c r="Z93" s="24" t="s"/>
      <c r="AA93" s="4" t="s"/>
      <c r="AB93" s="24" t="s">
        <v>23</v>
      </c>
      <c r="AC93" s="24" t="s">
        <v>24</v>
      </c>
    </row>
    <row r="94" spans="2:29" ht="55" customHeight="true">
      <c r="B94" s="101" t="s">
        <v>193</v>
      </c>
      <c r="C94" s="104" t="s">
        <v>194</v>
      </c>
      <c r="D94" s="25" t="s">
        <v>195</v>
      </c>
      <c r="E94" s="81" t="s">
        <v>29</v>
      </c>
      <c r="F94" s="29" t="s">
        <v>196</v>
      </c>
      <c r="G94" s="22" t="s"/>
      <c r="H94" s="22" t="s"/>
      <c r="I94" s="23" t="s"/>
      <c r="J94" s="22">
        <f>=(COUNTIF(L94:AC94,"=维持不变")+COUNTIF(L94:AC94,"=试点中")+COUNTIF(L94:AC94,"=有应用计划"))/配置表!$A$3</f>
        <v>0.333333333333333</v>
      </c>
      <c r="K94" s="22">
        <f>=(COUNTIF(L94:AC94,"=当前方案")+COUNTIF(L94:AC94,"=存量维持")+COUNTIF(L94:AC94,"=逐步淘汰")+COUNTIF(L94:AC94,"=新技术试点"))/配置表!$A$3</f>
        <v>0.333333333333333</v>
      </c>
      <c r="L94" s="24" t="s"/>
      <c r="M94" s="40" t="s"/>
      <c r="N94" s="24" t="s"/>
      <c r="O94" s="24" t="s"/>
      <c r="P94" s="24" t="s">
        <v>25</v>
      </c>
      <c r="Q94" s="24" t="s">
        <v>21</v>
      </c>
      <c r="R94" s="24" t="s"/>
      <c r="S94" s="4" t="s"/>
      <c r="T94" s="24" t="s"/>
      <c r="U94" s="4" t="s"/>
      <c r="V94" s="24" t="s"/>
      <c r="W94" s="4" t="s"/>
      <c r="X94" s="24" t="s">
        <v>25</v>
      </c>
      <c r="Y94" s="24" t="s">
        <v>31</v>
      </c>
      <c r="Z94" s="24" t="s"/>
      <c r="AA94" s="4" t="s"/>
      <c r="AB94" s="24" t="s">
        <v>25</v>
      </c>
      <c r="AC94" s="24" t="s">
        <v>31</v>
      </c>
    </row>
    <row r="95" spans="2:29" ht="27" customHeight="true">
      <c r="B95" s="101" t="s">
        <v>197</v>
      </c>
      <c r="C95" s="105" t="s">
        <v>647</v>
      </c>
      <c r="D95" s="106" t="s">
        <v>198</v>
      </c>
      <c r="E95" s="107" t="s">
        <v>19</v>
      </c>
      <c r="F95" s="108" t="s"/>
      <c r="G95" s="22" t="s"/>
      <c r="H95" s="22" t="s"/>
      <c r="I95" s="23" t="s"/>
      <c r="J95" s="22">
        <f>=(COUNTIF(L95:AC95,"=维持不变")+COUNTIF(L95:AC95,"=试点中")+COUNTIF(L95:AC95,"=有应用计划"))/配置表!$A$3</f>
        <v>0.666666666666667</v>
      </c>
      <c r="K95" s="22">
        <f>=(COUNTIF(L95:AC95,"=当前方案")+COUNTIF(L95:AC95,"=存量维持")+COUNTIF(L95:AC95,"=逐步淘汰")+COUNTIF(L95:AC95,"=新技术试点"))/配置表!$A$3</f>
        <v>0.666666666666667</v>
      </c>
      <c r="L95" s="24" t="s">
        <v>20</v>
      </c>
      <c r="M95" s="24" t="s">
        <v>21</v>
      </c>
      <c r="N95" s="24" t="s">
        <v>20</v>
      </c>
      <c r="O95" s="24" t="s">
        <v>21</v>
      </c>
      <c r="P95" s="24" t="s">
        <v>20</v>
      </c>
      <c r="Q95" s="24" t="s">
        <v>21</v>
      </c>
      <c r="R95" s="24" t="s">
        <v>23</v>
      </c>
      <c r="S95" s="24" t="s">
        <v>24</v>
      </c>
      <c r="T95" s="24" t="s">
        <v>20</v>
      </c>
      <c r="U95" s="24" t="s">
        <v>21</v>
      </c>
      <c r="V95" s="24" t="s">
        <v>20</v>
      </c>
      <c r="W95" s="24" t="s">
        <v>21</v>
      </c>
      <c r="X95" s="24" t="s">
        <v>20</v>
      </c>
      <c r="Y95" s="24" t="s">
        <v>21</v>
      </c>
      <c r="Z95" s="24" t="s"/>
      <c r="AA95" s="4" t="s"/>
      <c r="AB95" s="24" t="s">
        <v>23</v>
      </c>
      <c r="AC95" s="24" t="s">
        <v>24</v>
      </c>
    </row>
    <row r="96" spans="2:29" ht="27" customHeight="true">
      <c r="B96" s="4" t="s"/>
      <c r="C96" s="102" t="s"/>
      <c r="D96" s="25" t="s">
        <v>199</v>
      </c>
      <c r="E96" s="87" t="s">
        <v>29</v>
      </c>
      <c r="F96" s="60" t="s">
        <v>648</v>
      </c>
      <c r="G96" s="22" t="s"/>
      <c r="H96" s="22" t="s"/>
      <c r="I96" s="23" t="s"/>
      <c r="J96" s="22" t="s"/>
      <c r="K96" s="22" t="s"/>
      <c r="L96" s="24" t="s"/>
      <c r="M96" s="24" t="s"/>
      <c r="N96" s="24" t="s"/>
      <c r="O96" s="24" t="s"/>
      <c r="P96" s="24" t="s"/>
      <c r="Q96" s="24" t="s"/>
      <c r="R96" s="40" t="s"/>
      <c r="S96" s="24" t="s"/>
      <c r="T96" s="24" t="s"/>
      <c r="U96" s="24" t="s"/>
      <c r="V96" s="40" t="s"/>
      <c r="W96" s="24" t="s"/>
      <c r="X96" s="24" t="s"/>
      <c r="Y96" s="24" t="s"/>
      <c r="Z96" s="24" t="s"/>
      <c r="AA96" s="4" t="s"/>
      <c r="AB96" s="24" t="s"/>
      <c r="AC96" s="24" t="s"/>
    </row>
    <row r="97" spans="2:29" ht="27" customHeight="true">
      <c r="B97" s="4" t="s"/>
      <c r="C97" s="104" t="s">
        <v>200</v>
      </c>
      <c r="D97" s="59" t="s">
        <v>201</v>
      </c>
      <c r="E97" s="94" t="s">
        <v>19</v>
      </c>
      <c r="F97" s="21" t="s"/>
      <c r="G97" s="22" t="s"/>
      <c r="H97" s="22" t="s"/>
      <c r="I97" s="23" t="s"/>
      <c r="J97" s="22">
        <f>=(COUNTIF(L97:AC97,"=维持不变")+COUNTIF(L97:AC97,"=试点中")+COUNTIF(L97:AC97,"=有应用计划"))/配置表!$A$3</f>
        <v>0.333333333333333</v>
      </c>
      <c r="K97" s="22">
        <f>=(COUNTIF(L97:AC97,"=当前方案")+COUNTIF(L97:AC97,"=存量维持")+COUNTIF(L97:AC97,"=逐步淘汰")+COUNTIF(L97:AC97,"=新技术试点"))/配置表!$A$3</f>
        <v>0.333333333333333</v>
      </c>
      <c r="L97" s="24" t="s">
        <v>20</v>
      </c>
      <c r="M97" s="24" t="s">
        <v>21</v>
      </c>
      <c r="N97" s="24" t="s">
        <v>23</v>
      </c>
      <c r="O97" s="24" t="s">
        <v>24</v>
      </c>
      <c r="P97" s="24" t="s">
        <v>20</v>
      </c>
      <c r="Q97" s="24" t="s">
        <v>21</v>
      </c>
      <c r="R97" s="40" t="s">
        <v>23</v>
      </c>
      <c r="S97" s="24" t="s">
        <v>24</v>
      </c>
      <c r="T97" s="24" t="s">
        <v>23</v>
      </c>
      <c r="U97" s="24" t="s">
        <v>24</v>
      </c>
      <c r="V97" s="40" t="s">
        <v>23</v>
      </c>
      <c r="W97" s="24" t="s">
        <v>24</v>
      </c>
      <c r="X97" s="24" t="s">
        <v>20</v>
      </c>
      <c r="Y97" s="24" t="s">
        <v>21</v>
      </c>
      <c r="Z97" s="24" t="s"/>
      <c r="AA97" s="4" t="s"/>
      <c r="AB97" s="24" t="s">
        <v>23</v>
      </c>
      <c r="AC97" s="24" t="s">
        <v>24</v>
      </c>
    </row>
    <row r="98" spans="2:29" ht="27" customHeight="true">
      <c r="B98" s="4" t="s"/>
      <c r="C98" s="36" t="s">
        <v>202</v>
      </c>
      <c r="D98" s="25" t="s">
        <v>203</v>
      </c>
      <c r="E98" s="94" t="s">
        <v>25</v>
      </c>
      <c r="F98" s="21" t="s"/>
      <c r="G98" s="22" t="s"/>
      <c r="H98" s="22" t="s"/>
      <c r="I98" s="23" t="s"/>
      <c r="J98" s="22">
        <f>=(COUNTIF(L98:AC98,"=维持不变")+COUNTIF(L98:AC98,"=试点中")+COUNTIF(L98:AC98,"=有应用计划"))/配置表!$A$3</f>
        <v>0.222222222222222</v>
      </c>
      <c r="K98" s="22">
        <f>=(COUNTIF(L98:AC98,"=当前方案")+COUNTIF(L98:AC98,"=存量维持")+COUNTIF(L98:AC98,"=逐步淘汰")+COUNTIF(L98:AC98,"=新技术试点"))/配置表!$A$3</f>
        <v>0.222222222222222</v>
      </c>
      <c r="L98" s="24" t="s">
        <v>20</v>
      </c>
      <c r="M98" s="24" t="s">
        <v>21</v>
      </c>
      <c r="N98" s="24" t="s">
        <v>25</v>
      </c>
      <c r="O98" s="24" t="s">
        <v>21</v>
      </c>
      <c r="P98" s="24" t="s">
        <v>23</v>
      </c>
      <c r="Q98" s="48" t="s">
        <v>24</v>
      </c>
      <c r="R98" s="40" t="s"/>
      <c r="S98" s="24" t="s"/>
      <c r="T98" s="24" t="s">
        <v>23</v>
      </c>
      <c r="U98" s="24" t="s">
        <v>24</v>
      </c>
      <c r="V98" s="40" t="s">
        <v>23</v>
      </c>
      <c r="W98" s="24" t="s">
        <v>24</v>
      </c>
      <c r="X98" s="24" t="s">
        <v>23</v>
      </c>
      <c r="Y98" s="24" t="s">
        <v>24</v>
      </c>
      <c r="Z98" s="24" t="s"/>
      <c r="AA98" s="4" t="s"/>
      <c r="AB98" s="24" t="s">
        <v>23</v>
      </c>
      <c r="AC98" s="24" t="s">
        <v>24</v>
      </c>
    </row>
    <row r="99" spans="2:29" ht="27" customHeight="true">
      <c r="B99" s="4" t="s"/>
      <c r="C99" s="109" t="s"/>
      <c r="D99" s="25" t="s">
        <v>204</v>
      </c>
      <c r="E99" s="94" t="s">
        <v>19</v>
      </c>
      <c r="F99" s="29" t="s">
        <v>205</v>
      </c>
      <c r="G99" s="22" t="s"/>
      <c r="H99" s="22" t="s"/>
      <c r="I99" s="23" t="s"/>
      <c r="J99" s="22">
        <f>=(COUNTIF(L99:AC99,"=维持不变")+COUNTIF(L99:AC99,"=试点中")+COUNTIF(L99:AC99,"=有应用计划"))/配置表!$A$3</f>
        <v>0.111111111111111</v>
      </c>
      <c r="K99" s="22">
        <f>=(COUNTIF(L99:AC99,"=当前方案")+COUNTIF(L99:AC99,"=存量维持")+COUNTIF(L99:AC99,"=逐步淘汰")+COUNTIF(L99:AC99,"=新技术试点"))/配置表!$A$3</f>
        <v>0.111111111111111</v>
      </c>
      <c r="L99" s="24" t="s"/>
      <c r="M99" s="24" t="s"/>
      <c r="N99" s="48" t="s">
        <v>20</v>
      </c>
      <c r="O99" s="24" t="s">
        <v>21</v>
      </c>
      <c r="P99" s="24" t="s">
        <v>23</v>
      </c>
      <c r="Q99" s="24" t="s">
        <v>24</v>
      </c>
      <c r="R99" s="40" t="s"/>
      <c r="S99" s="24" t="s"/>
      <c r="T99" s="24" t="s">
        <v>23</v>
      </c>
      <c r="U99" s="24" t="s">
        <v>24</v>
      </c>
      <c r="V99" s="40" t="s">
        <v>23</v>
      </c>
      <c r="W99" s="24" t="s">
        <v>24</v>
      </c>
      <c r="X99" s="24" t="s">
        <v>23</v>
      </c>
      <c r="Y99" s="24" t="s">
        <v>24</v>
      </c>
      <c r="Z99" s="24" t="s"/>
      <c r="AA99" s="4" t="s"/>
      <c r="AB99" s="24" t="s">
        <v>23</v>
      </c>
      <c r="AC99" s="24" t="s">
        <v>24</v>
      </c>
    </row>
    <row r="100" spans="1:29" ht="27" customHeight="true">
      <c r="A100" s="6" t="s"/>
      <c r="B100" s="4" t="s"/>
      <c r="C100" s="39" t="s"/>
      <c r="D100" s="25" t="s">
        <v>206</v>
      </c>
      <c r="E100" s="94" t="s">
        <v>19</v>
      </c>
      <c r="F100" s="21" t="s"/>
      <c r="G100" s="22" t="s"/>
      <c r="H100" s="22" t="s"/>
      <c r="I100" s="23" t="s"/>
      <c r="J100" s="22">
        <f>=(COUNTIF(L100:AC100,"=维持不变")+COUNTIF(L100:AC100,"=试点中")+COUNTIF(L100:AC100,"=有应用计划"))/配置表!$A$3</f>
        <v>0.222222222222222</v>
      </c>
      <c r="K100" s="22">
        <f>=(COUNTIF(L100:AC100,"=当前方案")+COUNTIF(L100:AC100,"=存量维持")+COUNTIF(L100:AC100,"=逐步淘汰")+COUNTIF(L100:AC100,"=新技术试点"))/配置表!$A$3</f>
        <v>0.222222222222222</v>
      </c>
      <c r="L100" s="24" t="s">
        <v>20</v>
      </c>
      <c r="M100" s="24" t="s">
        <v>21</v>
      </c>
      <c r="N100" s="24" t="s">
        <v>20</v>
      </c>
      <c r="O100" s="24" t="s">
        <v>21</v>
      </c>
      <c r="P100" s="24" t="s">
        <v>23</v>
      </c>
      <c r="Q100" s="24" t="s">
        <v>24</v>
      </c>
      <c r="R100" s="40" t="s"/>
      <c r="S100" s="24" t="s"/>
      <c r="T100" s="24" t="s">
        <v>23</v>
      </c>
      <c r="U100" s="24" t="s">
        <v>24</v>
      </c>
      <c r="V100" s="40" t="s">
        <v>23</v>
      </c>
      <c r="W100" s="24" t="s">
        <v>24</v>
      </c>
      <c r="X100" s="24" t="s">
        <v>23</v>
      </c>
      <c r="Y100" s="24" t="s">
        <v>24</v>
      </c>
      <c r="Z100" s="24" t="s"/>
      <c r="AA100" s="4" t="s"/>
      <c r="AB100" s="24" t="s">
        <v>23</v>
      </c>
      <c r="AC100" s="24" t="s">
        <v>24</v>
      </c>
    </row>
    <row r="101" spans="1:29" ht="27" customHeight="true">
      <c r="A101" s="79" t="s">
        <v>207</v>
      </c>
      <c r="B101" s="79" t="s">
        <v>649</v>
      </c>
      <c r="C101" s="36" t="s">
        <v>208</v>
      </c>
      <c r="D101" s="59" t="s">
        <v>209</v>
      </c>
      <c r="E101" s="87" t="s">
        <v>19</v>
      </c>
      <c r="F101" s="21" t="s"/>
      <c r="G101" s="22" t="s"/>
      <c r="H101" s="22" t="s"/>
      <c r="I101" s="23" t="s"/>
      <c r="J101" s="22">
        <f>=(COUNTIF(L101:AC101,"=维持不变")+COUNTIF(L101:AC101,"=试点中")+COUNTIF(L101:AC101,"=有应用计划"))/配置表!$A$3</f>
        <v>0.666666666666667</v>
      </c>
      <c r="K101" s="22">
        <f>=(COUNTIF(L101:AC101,"=当前方案")+COUNTIF(L101:AC101,"=存量维持")+COUNTIF(L101:AC101,"=逐步淘汰")+COUNTIF(L101:AC101,"=新技术试点"))/配置表!$A$3</f>
        <v>0.555555555555556</v>
      </c>
      <c r="L101" s="26" t="s">
        <v>20</v>
      </c>
      <c r="M101" s="24" t="s">
        <v>21</v>
      </c>
      <c r="N101" s="26" t="s">
        <v>20</v>
      </c>
      <c r="O101" s="24" t="s">
        <v>21</v>
      </c>
      <c r="P101" s="26" t="s">
        <v>29</v>
      </c>
      <c r="Q101" s="48" t="s">
        <v>31</v>
      </c>
      <c r="R101" s="26" t="s">
        <v>20</v>
      </c>
      <c r="S101" s="24" t="s">
        <v>21</v>
      </c>
      <c r="T101" s="24" t="s">
        <v>23</v>
      </c>
      <c r="U101" s="24" t="s">
        <v>31</v>
      </c>
      <c r="V101" s="40" t="s">
        <v>23</v>
      </c>
      <c r="W101" s="24" t="s">
        <v>24</v>
      </c>
      <c r="X101" s="26" t="s">
        <v>29</v>
      </c>
      <c r="Y101" s="48" t="s">
        <v>31</v>
      </c>
      <c r="Z101" s="26" t="s"/>
      <c r="AA101" s="4" t="s"/>
      <c r="AB101" s="24" t="s">
        <v>23</v>
      </c>
      <c r="AC101" s="24" t="s">
        <v>24</v>
      </c>
    </row>
    <row r="102" spans="1:29" ht="27" customHeight="true">
      <c r="A102" s="4" t="s"/>
      <c r="B102" s="4" t="s"/>
      <c r="C102" s="38" t="s"/>
      <c r="D102" s="59" t="s">
        <v>210</v>
      </c>
      <c r="E102" s="87" t="s">
        <v>19</v>
      </c>
      <c r="F102" s="21" t="s"/>
      <c r="G102" s="22" t="s"/>
      <c r="H102" s="22" t="s"/>
      <c r="I102" s="23" t="s"/>
      <c r="J102" s="22">
        <f>=(COUNTIF(L102:AC102,"=维持不变")+COUNTIF(L102:AC102,"=试点中")+COUNTIF(L102:AC102,"=有应用计划"))/配置表!$A$3</f>
        <v>0.555555555555556</v>
      </c>
      <c r="K102" s="22">
        <f>=(COUNTIF(L102:AC102,"=当前方案")+COUNTIF(L102:AC102,"=存量维持")+COUNTIF(L102:AC102,"=逐步淘汰")+COUNTIF(L102:AC102,"=新技术试点"))/配置表!$A$3</f>
        <v>0.555555555555556</v>
      </c>
      <c r="L102" s="24" t="s">
        <v>23</v>
      </c>
      <c r="M102" s="24" t="s">
        <v>24</v>
      </c>
      <c r="N102" s="24" t="s">
        <v>20</v>
      </c>
      <c r="O102" s="24" t="s">
        <v>21</v>
      </c>
      <c r="P102" s="48" t="s">
        <v>20</v>
      </c>
      <c r="Q102" s="24" t="s">
        <v>21</v>
      </c>
      <c r="R102" s="37" t="s">
        <v>20</v>
      </c>
      <c r="S102" s="28" t="s">
        <v>21</v>
      </c>
      <c r="T102" s="24" t="s">
        <v>20</v>
      </c>
      <c r="U102" s="24" t="s">
        <v>21</v>
      </c>
      <c r="V102" s="40" t="s">
        <v>23</v>
      </c>
      <c r="W102" s="24" t="s">
        <v>24</v>
      </c>
      <c r="X102" s="48" t="s">
        <v>29</v>
      </c>
      <c r="Y102" s="24" t="s">
        <v>31</v>
      </c>
      <c r="Z102" s="24" t="s"/>
      <c r="AA102" s="4" t="s"/>
      <c r="AB102" s="24" t="s">
        <v>23</v>
      </c>
      <c r="AC102" s="24" t="s">
        <v>24</v>
      </c>
    </row>
    <row r="103" spans="1:29" ht="27" customHeight="true">
      <c r="A103" s="4" t="s"/>
      <c r="B103" s="4" t="s"/>
      <c r="C103" s="38" t="s"/>
      <c r="D103" s="25" t="s">
        <v>211</v>
      </c>
      <c r="E103" s="110" t="s">
        <v>25</v>
      </c>
      <c r="F103" s="29" t="s">
        <v>212</v>
      </c>
      <c r="G103" s="22" t="s"/>
      <c r="H103" s="22" t="s"/>
      <c r="I103" s="23" t="s"/>
      <c r="J103" s="22">
        <f>=(COUNTIF(L103:AC103,"=维持不变")+COUNTIF(L103:AC103,"=试点中")+COUNTIF(L103:AC103,"=有应用计划"))/配置表!$A$3</f>
        <v>0.222222222222222</v>
      </c>
      <c r="K103" s="22">
        <f>=(COUNTIF(L103:AC103,"=当前方案")+COUNTIF(L103:AC103,"=存量维持")+COUNTIF(L103:AC103,"=逐步淘汰")+COUNTIF(L103:AC103,"=新技术试点"))/配置表!$A$3</f>
        <v>0.444444444444445</v>
      </c>
      <c r="L103" s="24" t="s">
        <v>20</v>
      </c>
      <c r="M103" s="24" t="s">
        <v>21</v>
      </c>
      <c r="N103" s="24" t="s">
        <v>25</v>
      </c>
      <c r="O103" s="24" t="s">
        <v>21</v>
      </c>
      <c r="P103" s="48" t="s">
        <v>25</v>
      </c>
      <c r="Q103" s="24" t="s">
        <v>27</v>
      </c>
      <c r="R103" s="24" t="s">
        <v>23</v>
      </c>
      <c r="S103" s="24" t="s">
        <v>24</v>
      </c>
      <c r="T103" s="24" t="s">
        <v>23</v>
      </c>
      <c r="U103" s="24" t="s">
        <v>24</v>
      </c>
      <c r="V103" s="40" t="s">
        <v>23</v>
      </c>
      <c r="W103" s="24" t="s">
        <v>24</v>
      </c>
      <c r="X103" s="48" t="s">
        <v>25</v>
      </c>
      <c r="Y103" s="24" t="s">
        <v>24</v>
      </c>
      <c r="Z103" s="24" t="s"/>
      <c r="AA103" s="4" t="s"/>
      <c r="AB103" s="24" t="s">
        <v>23</v>
      </c>
      <c r="AC103" s="24" t="s">
        <v>24</v>
      </c>
    </row>
    <row r="104" spans="1:29" ht="49" customHeight="true">
      <c r="A104" s="4" t="s"/>
      <c r="B104" s="4" t="s"/>
      <c r="C104" s="39" t="s"/>
      <c r="D104" s="25" t="s">
        <v>213</v>
      </c>
      <c r="E104" s="20" t="s">
        <v>25</v>
      </c>
      <c r="F104" s="29" t="s">
        <v>214</v>
      </c>
      <c r="G104" s="22" t="s"/>
      <c r="H104" s="22" t="s"/>
      <c r="I104" s="23" t="s"/>
      <c r="J104" s="22" t="s"/>
      <c r="K104" s="22" t="s"/>
      <c r="L104" s="24" t="s"/>
      <c r="M104" s="24" t="s"/>
      <c r="N104" s="24" t="s">
        <v>23</v>
      </c>
      <c r="O104" s="24" t="s">
        <v>24</v>
      </c>
      <c r="P104" s="48" t="s"/>
      <c r="Q104" s="24" t="s"/>
      <c r="R104" s="24" t="s"/>
      <c r="S104" s="24" t="s"/>
      <c r="T104" s="24" t="s"/>
      <c r="U104" s="24" t="s"/>
      <c r="V104" s="40" t="s"/>
      <c r="W104" s="24" t="s"/>
      <c r="X104" s="48" t="s"/>
      <c r="Y104" s="24" t="s"/>
      <c r="Z104" s="24" t="s"/>
      <c r="AA104" s="4" t="s"/>
      <c r="AB104" s="24" t="s"/>
      <c r="AC104" s="24" t="s"/>
    </row>
    <row r="105" spans="1:29" ht="27" customHeight="true">
      <c r="A105" s="4" t="s"/>
      <c r="B105" s="4" t="s"/>
      <c r="C105" s="31" t="s">
        <v>215</v>
      </c>
      <c r="D105" s="59" t="s">
        <v>216</v>
      </c>
      <c r="E105" s="87" t="s">
        <v>69</v>
      </c>
      <c r="F105" s="21" t="s"/>
      <c r="G105" s="22" t="s"/>
      <c r="H105" s="22" t="s"/>
      <c r="I105" s="23" t="s"/>
      <c r="J105" s="22">
        <f>=(COUNTIF(L105:AC105,"=维持不变")+COUNTIF(L105:AC105,"=试点中")+COUNTIF(L105:AC105,"=有应用计划"))/配置表!$A$3</f>
        <v>0</v>
      </c>
      <c r="K105" s="22">
        <f>=(COUNTIF(L105:AC105,"=当前方案")+COUNTIF(L105:AC105,"=存量维持")+COUNTIF(L105:AC105,"=逐步淘汰")+COUNTIF(L105:AC105,"=新技术试点"))/配置表!$A$3</f>
        <v>0.333333333333333</v>
      </c>
      <c r="L105" s="24" t="s">
        <v>23</v>
      </c>
      <c r="M105" s="24" t="s">
        <v>24</v>
      </c>
      <c r="N105" s="24" t="s">
        <v>23</v>
      </c>
      <c r="O105" s="24" t="s">
        <v>24</v>
      </c>
      <c r="P105" s="24" t="s">
        <v>69</v>
      </c>
      <c r="Q105" s="48" t="s">
        <v>27</v>
      </c>
      <c r="R105" s="40" t="s">
        <v>23</v>
      </c>
      <c r="S105" s="24" t="s">
        <v>24</v>
      </c>
      <c r="T105" s="24" t="s">
        <v>69</v>
      </c>
      <c r="U105" s="24" t="s">
        <v>27</v>
      </c>
      <c r="V105" s="40" t="s">
        <v>23</v>
      </c>
      <c r="W105" s="24" t="s">
        <v>24</v>
      </c>
      <c r="X105" s="24" t="s">
        <v>69</v>
      </c>
      <c r="Y105" s="48" t="s">
        <v>24</v>
      </c>
      <c r="Z105" s="24" t="s"/>
      <c r="AA105" s="4" t="s"/>
      <c r="AB105" s="24" t="s">
        <v>23</v>
      </c>
      <c r="AC105" s="24" t="s">
        <v>24</v>
      </c>
    </row>
    <row r="106" spans="1:29" ht="27" customHeight="true">
      <c r="A106" s="4" t="s"/>
      <c r="B106" s="4" t="s"/>
      <c r="C106" s="4" t="s"/>
      <c r="D106" s="59" t="s">
        <v>217</v>
      </c>
      <c r="E106" s="87" t="s">
        <v>69</v>
      </c>
      <c r="F106" s="21" t="s"/>
      <c r="G106" s="22" t="s"/>
      <c r="H106" s="22" t="s"/>
      <c r="I106" s="23" t="s"/>
      <c r="J106" s="22">
        <f>=(COUNTIF(L106:AC106,"=维持不变")+COUNTIF(L106:AC106,"=试点中")+COUNTIF(L106:AC106,"=有应用计划"))/配置表!$A$3</f>
        <v>0</v>
      </c>
      <c r="K106" s="22">
        <f>=(COUNTIF(L106:AC106,"=当前方案")+COUNTIF(L106:AC106,"=存量维持")+COUNTIF(L106:AC106,"=逐步淘汰")+COUNTIF(L106:AC106,"=新技术试点"))/配置表!$A$3</f>
        <v>0</v>
      </c>
      <c r="L106" s="24" t="s">
        <v>23</v>
      </c>
      <c r="M106" s="24" t="s">
        <v>24</v>
      </c>
      <c r="N106" s="24" t="s">
        <v>23</v>
      </c>
      <c r="O106" s="24" t="s">
        <v>24</v>
      </c>
      <c r="P106" s="24" t="s">
        <v>23</v>
      </c>
      <c r="Q106" s="24" t="s">
        <v>24</v>
      </c>
      <c r="R106" s="40" t="s">
        <v>23</v>
      </c>
      <c r="S106" s="24" t="s">
        <v>24</v>
      </c>
      <c r="T106" s="24" t="s">
        <v>23</v>
      </c>
      <c r="U106" s="24" t="s">
        <v>24</v>
      </c>
      <c r="V106" s="40" t="s">
        <v>23</v>
      </c>
      <c r="W106" s="24" t="s">
        <v>24</v>
      </c>
      <c r="X106" s="24" t="s">
        <v>23</v>
      </c>
      <c r="Y106" s="24" t="s">
        <v>24</v>
      </c>
      <c r="Z106" s="24" t="s"/>
      <c r="AA106" s="4" t="s"/>
      <c r="AB106" s="24" t="s">
        <v>23</v>
      </c>
      <c r="AC106" s="24" t="s">
        <v>24</v>
      </c>
    </row>
    <row r="107" spans="1:29" ht="27" customHeight="true">
      <c r="A107" s="4" t="s"/>
      <c r="B107" s="111" t="s">
        <v>650</v>
      </c>
      <c r="C107" s="31" t="s">
        <v>218</v>
      </c>
      <c r="D107" s="59" t="s">
        <v>219</v>
      </c>
      <c r="E107" s="94" t="s">
        <v>19</v>
      </c>
      <c r="F107" s="29" t="s">
        <v>220</v>
      </c>
      <c r="G107" s="22" t="s"/>
      <c r="H107" s="22" t="s"/>
      <c r="I107" s="23" t="s"/>
      <c r="J107" s="22">
        <f>=(COUNTIF(L107:AC107,"=维持不变")+COUNTIF(L107:AC107,"=试点中")+COUNTIF(L107:AC107,"=有应用计划"))/配置表!$A$3</f>
        <v>0.666666666666667</v>
      </c>
      <c r="K107" s="22">
        <f>=(COUNTIF(L107:AC107,"=当前方案")+COUNTIF(L107:AC107,"=存量维持")+COUNTIF(L107:AC107,"=逐步淘汰")+COUNTIF(L107:AC107,"=新技术试点"))/配置表!$A$3</f>
        <v>0.555555555555556</v>
      </c>
      <c r="L107" s="24" t="s">
        <v>20</v>
      </c>
      <c r="M107" s="24" t="s">
        <v>21</v>
      </c>
      <c r="N107" s="24" t="s">
        <v>20</v>
      </c>
      <c r="O107" s="24" t="s">
        <v>21</v>
      </c>
      <c r="P107" s="48" t="s">
        <v>20</v>
      </c>
      <c r="Q107" s="48" t="s">
        <v>21</v>
      </c>
      <c r="R107" s="24" t="s">
        <v>23</v>
      </c>
      <c r="S107" s="24" t="s">
        <v>24</v>
      </c>
      <c r="T107" s="24" t="s">
        <v>23</v>
      </c>
      <c r="U107" s="24" t="s">
        <v>31</v>
      </c>
      <c r="V107" s="40" t="s">
        <v>23</v>
      </c>
      <c r="W107" s="24" t="s">
        <v>24</v>
      </c>
      <c r="X107" s="48" t="s">
        <v>29</v>
      </c>
      <c r="Y107" s="48" t="s">
        <v>31</v>
      </c>
      <c r="Z107" s="24" t="s"/>
      <c r="AA107" s="4" t="s"/>
      <c r="AB107" s="24" t="s">
        <v>20</v>
      </c>
      <c r="AC107" s="24" t="s">
        <v>21</v>
      </c>
    </row>
    <row r="108" spans="1:29" ht="46" customHeight="true">
      <c r="A108" s="4" t="s"/>
      <c r="B108" s="38" t="s"/>
      <c r="C108" s="4" t="s"/>
      <c r="D108" s="66" t="s">
        <v>221</v>
      </c>
      <c r="E108" s="112" t="s">
        <v>19</v>
      </c>
      <c r="F108" s="55" t="s">
        <v>222</v>
      </c>
      <c r="G108" s="56" t="s"/>
      <c r="H108" s="56" t="s"/>
      <c r="I108" s="57" t="s"/>
      <c r="J108" s="56">
        <f>=(COUNTIF(L108:AC108,"=维持不变")+COUNTIF(L108:AC108,"=试点中")+COUNTIF(L108:AC108,"=有应用计划"))/配置表!$A$3</f>
        <v>0.444444444444445</v>
      </c>
      <c r="K108" s="56">
        <f>=(COUNTIF(L108:AC108,"=当前方案")+COUNTIF(L108:AC108,"=存量维持")+COUNTIF(L108:AC108,"=逐步淘汰")+COUNTIF(L108:AC108,"=新技术试点"))/配置表!$A$3</f>
        <v>0.333333333333333</v>
      </c>
      <c r="L108" s="58" t="s"/>
      <c r="M108" s="58" t="s"/>
      <c r="N108" s="58" t="s">
        <v>29</v>
      </c>
      <c r="O108" s="58" t="s">
        <v>31</v>
      </c>
      <c r="P108" s="58" t="s">
        <v>23</v>
      </c>
      <c r="Q108" s="58" t="s">
        <v>24</v>
      </c>
      <c r="R108" s="58" t="s">
        <v>20</v>
      </c>
      <c r="S108" s="58" t="s">
        <v>21</v>
      </c>
      <c r="T108" s="58" t="s">
        <v>23</v>
      </c>
      <c r="U108" s="58" t="s">
        <v>24</v>
      </c>
      <c r="V108" s="113" t="s">
        <v>23</v>
      </c>
      <c r="W108" s="58" t="s">
        <v>24</v>
      </c>
      <c r="X108" s="58" t="s">
        <v>29</v>
      </c>
      <c r="Y108" s="58" t="s">
        <v>31</v>
      </c>
      <c r="Z108" s="58" t="s"/>
      <c r="AA108" s="71" t="s"/>
      <c r="AB108" s="58" t="s">
        <v>23</v>
      </c>
      <c r="AC108" s="58" t="s">
        <v>31</v>
      </c>
    </row>
    <row r="109" spans="1:29" ht="27" customHeight="true">
      <c r="A109" s="4" t="s"/>
      <c r="B109" s="38" t="s"/>
      <c r="C109" s="4" t="s"/>
      <c r="D109" s="59" t="s">
        <v>223</v>
      </c>
      <c r="E109" s="114" t="s">
        <v>25</v>
      </c>
      <c r="F109" s="21" t="s"/>
      <c r="G109" s="22" t="s"/>
      <c r="H109" s="22" t="s"/>
      <c r="I109" s="23" t="s"/>
      <c r="J109" s="22">
        <f>=(COUNTIF(L109:AC109,"=维持不变")+COUNTIF(L109:AC109,"=试点中")+COUNTIF(L109:AC109,"=有应用计划"))/配置表!$A$3</f>
        <v>0.111111111111111</v>
      </c>
      <c r="K109" s="22">
        <f>=(COUNTIF(L109:AC109,"=当前方案")+COUNTIF(L109:AC109,"=存量维持")+COUNTIF(L109:AC109,"=逐步淘汰")+COUNTIF(L109:AC109,"=新技术试点"))/配置表!$A$3</f>
        <v>0.333333333333333</v>
      </c>
      <c r="L109" s="24" t="s">
        <v>23</v>
      </c>
      <c r="M109" s="24" t="s">
        <v>24</v>
      </c>
      <c r="N109" s="24" t="s">
        <v>69</v>
      </c>
      <c r="O109" s="24" t="s">
        <v>27</v>
      </c>
      <c r="P109" s="24" t="s">
        <v>23</v>
      </c>
      <c r="Q109" s="24" t="s">
        <v>24</v>
      </c>
      <c r="R109" s="24" t="s">
        <v>23</v>
      </c>
      <c r="S109" s="24" t="s">
        <v>24</v>
      </c>
      <c r="T109" s="24" t="s">
        <v>69</v>
      </c>
      <c r="U109" s="24" t="s">
        <v>27</v>
      </c>
      <c r="V109" s="40" t="s">
        <v>23</v>
      </c>
      <c r="W109" s="24" t="s">
        <v>24</v>
      </c>
      <c r="X109" s="24" t="s">
        <v>25</v>
      </c>
      <c r="Y109" s="24" t="s">
        <v>21</v>
      </c>
      <c r="Z109" s="24" t="s"/>
      <c r="AA109" s="4" t="s"/>
      <c r="AB109" s="24" t="s">
        <v>23</v>
      </c>
      <c r="AC109" s="24" t="s">
        <v>24</v>
      </c>
    </row>
    <row r="110" spans="1:29" ht="27" customHeight="true">
      <c r="A110" s="4" t="s"/>
      <c r="B110" s="38" t="s"/>
      <c r="C110" s="4" t="s"/>
      <c r="D110" s="59" t="s">
        <v>224</v>
      </c>
      <c r="E110" s="114" t="s">
        <v>25</v>
      </c>
      <c r="F110" s="21" t="s"/>
      <c r="G110" s="22" t="s"/>
      <c r="H110" s="22" t="s"/>
      <c r="I110" s="23" t="s"/>
      <c r="J110" s="22">
        <f>=(COUNTIF(L110:AC110,"=维持不变")+COUNTIF(L110:AC110,"=试点中")+COUNTIF(L110:AC110,"=有应用计划"))/配置表!$A$3</f>
        <v>0.111111111111111</v>
      </c>
      <c r="K110" s="22">
        <f>=(COUNTIF(L110:AC110,"=当前方案")+COUNTIF(L110:AC110,"=存量维持")+COUNTIF(L110:AC110,"=逐步淘汰")+COUNTIF(L110:AC110,"=新技术试点"))/配置表!$A$3</f>
        <v>0.555555555555556</v>
      </c>
      <c r="L110" s="24" t="s">
        <v>69</v>
      </c>
      <c r="M110" s="48" t="s">
        <v>27</v>
      </c>
      <c r="N110" s="24" t="s">
        <v>20</v>
      </c>
      <c r="O110" s="24" t="s">
        <v>27</v>
      </c>
      <c r="P110" s="24" t="s">
        <v>69</v>
      </c>
      <c r="Q110" s="24" t="s">
        <v>27</v>
      </c>
      <c r="R110" s="40" t="s">
        <v>23</v>
      </c>
      <c r="S110" s="24" t="s">
        <v>24</v>
      </c>
      <c r="T110" s="24" t="s">
        <v>69</v>
      </c>
      <c r="U110" s="24" t="s">
        <v>27</v>
      </c>
      <c r="V110" s="40" t="s">
        <v>23</v>
      </c>
      <c r="W110" s="24" t="s">
        <v>24</v>
      </c>
      <c r="X110" s="24" t="s">
        <v>25</v>
      </c>
      <c r="Y110" s="24" t="s">
        <v>21</v>
      </c>
      <c r="Z110" s="24" t="s"/>
      <c r="AA110" s="4" t="s"/>
      <c r="AB110" s="24" t="s">
        <v>23</v>
      </c>
      <c r="AC110" s="24" t="s">
        <v>24</v>
      </c>
    </row>
    <row r="111" spans="1:29" ht="27" customHeight="true">
      <c r="A111" s="4" t="s"/>
      <c r="B111" s="38" t="s"/>
      <c r="C111" s="36" t="s">
        <v>225</v>
      </c>
      <c r="D111" s="25" t="s">
        <v>226</v>
      </c>
      <c r="E111" s="114" t="s">
        <v>19</v>
      </c>
      <c r="F111" s="29" t="s">
        <v>212</v>
      </c>
      <c r="G111" s="22" t="s"/>
      <c r="H111" s="22" t="s"/>
      <c r="I111" s="23" t="s"/>
      <c r="J111" s="22">
        <f>=(COUNTIF(L111:AC111,"=维持不变")+COUNTIF(L111:AC111,"=试点中")+COUNTIF(L111:AC111,"=有应用计划"))/配置表!$A$3</f>
        <v>0.444444444444445</v>
      </c>
      <c r="K111" s="22">
        <f>=(COUNTIF(L111:AC111,"=当前方案")+COUNTIF(L111:AC111,"=存量维持")+COUNTIF(L111:AC111,"=逐步淘汰")+COUNTIF(L111:AC111,"=新技术试点"))/配置表!$A$3</f>
        <v>0.444444444444445</v>
      </c>
      <c r="L111" s="24" t="s">
        <v>20</v>
      </c>
      <c r="M111" s="24" t="s">
        <v>21</v>
      </c>
      <c r="N111" s="24" t="s">
        <v>20</v>
      </c>
      <c r="O111" s="24" t="s">
        <v>21</v>
      </c>
      <c r="P111" s="24" t="s">
        <v>20</v>
      </c>
      <c r="Q111" s="48" t="s">
        <v>21</v>
      </c>
      <c r="R111" s="40" t="s">
        <v>23</v>
      </c>
      <c r="S111" s="24" t="s">
        <v>24</v>
      </c>
      <c r="T111" s="24" t="s">
        <v>23</v>
      </c>
      <c r="U111" s="24" t="s">
        <v>24</v>
      </c>
      <c r="V111" s="40" t="s">
        <v>23</v>
      </c>
      <c r="W111" s="24" t="s">
        <v>24</v>
      </c>
      <c r="X111" s="24" t="s">
        <v>20</v>
      </c>
      <c r="Y111" s="48" t="s">
        <v>21</v>
      </c>
      <c r="Z111" s="24" t="s"/>
      <c r="AA111" s="4" t="s"/>
      <c r="AB111" s="24" t="s">
        <v>23</v>
      </c>
      <c r="AC111" s="24" t="s">
        <v>24</v>
      </c>
    </row>
    <row r="112" spans="1:29" ht="49" customHeight="true">
      <c r="A112" s="4" t="s"/>
      <c r="B112" s="38" t="s"/>
      <c r="C112" s="109" t="s"/>
      <c r="D112" s="66" t="s">
        <v>199</v>
      </c>
      <c r="E112" s="115" t="s">
        <v>29</v>
      </c>
      <c r="F112" s="68" t="s">
        <v>651</v>
      </c>
      <c r="G112" s="22" t="s"/>
      <c r="H112" s="22" t="s"/>
      <c r="I112" s="23" t="s"/>
      <c r="J112" s="22">
        <v>0.11</v>
      </c>
      <c r="K112" s="22">
        <v>0.11</v>
      </c>
      <c r="L112" s="24" t="s"/>
      <c r="M112" s="24" t="s"/>
      <c r="N112" s="24" t="s">
        <v>29</v>
      </c>
      <c r="O112" s="24" t="s">
        <v>24</v>
      </c>
      <c r="P112" s="24" t="s"/>
      <c r="Q112" s="48" t="s"/>
      <c r="R112" s="40" t="s"/>
      <c r="S112" s="24" t="s"/>
      <c r="T112" s="24" t="s">
        <v>23</v>
      </c>
      <c r="U112" s="24" t="s">
        <v>24</v>
      </c>
      <c r="V112" s="40" t="s"/>
      <c r="W112" s="24" t="s"/>
      <c r="X112" s="24" t="s"/>
      <c r="Y112" s="48" t="s"/>
      <c r="Z112" s="24" t="s"/>
      <c r="AA112" s="4" t="s"/>
      <c r="AB112" s="24" t="s"/>
      <c r="AC112" s="24" t="s"/>
    </row>
    <row r="113" spans="1:29" ht="27" customHeight="true">
      <c r="A113" s="4" t="s"/>
      <c r="B113" s="39" t="s"/>
      <c r="C113" s="39" t="s"/>
      <c r="D113" s="25" t="s">
        <v>227</v>
      </c>
      <c r="E113" s="114" t="s">
        <v>29</v>
      </c>
      <c r="F113" s="29" t="s">
        <v>228</v>
      </c>
      <c r="G113" s="22" t="s"/>
      <c r="H113" s="22" t="s"/>
      <c r="I113" s="23" t="s"/>
      <c r="J113" s="22">
        <f>=(COUNTIF(L113:AC113,"=维持不变")+COUNTIF(L113:AC113,"=试点中")+COUNTIF(L113:AC113,"=有应用计划"))/配置表!$A$3</f>
        <v>0.111111111111111</v>
      </c>
      <c r="K113" s="22">
        <f>=(COUNTIF(L113:AC113,"=当前方案")+COUNTIF(L113:AC113,"=存量维持")+COUNTIF(L113:AC113,"=逐步淘汰")+COUNTIF(L113:AC113,"=新技术试点"))/配置表!$A$3</f>
        <v>0.111111111111111</v>
      </c>
      <c r="L113" s="37" t="s">
        <v>20</v>
      </c>
      <c r="M113" s="28" t="s">
        <v>21</v>
      </c>
      <c r="N113" s="24" t="s">
        <v>23</v>
      </c>
      <c r="O113" s="24" t="s">
        <v>24</v>
      </c>
      <c r="P113" s="24" t="s">
        <v>23</v>
      </c>
      <c r="Q113" s="24" t="s">
        <v>24</v>
      </c>
      <c r="R113" s="40" t="s">
        <v>23</v>
      </c>
      <c r="S113" s="24" t="s">
        <v>24</v>
      </c>
      <c r="T113" s="24" t="s">
        <v>23</v>
      </c>
      <c r="U113" s="24" t="s">
        <v>24</v>
      </c>
      <c r="V113" s="40" t="s">
        <v>23</v>
      </c>
      <c r="W113" s="24" t="s">
        <v>24</v>
      </c>
      <c r="X113" s="24" t="s">
        <v>23</v>
      </c>
      <c r="Y113" s="24" t="s">
        <v>24</v>
      </c>
      <c r="Z113" s="24" t="s"/>
      <c r="AA113" s="4" t="s"/>
      <c r="AB113" s="24" t="s">
        <v>23</v>
      </c>
      <c r="AC113" s="24" t="s">
        <v>24</v>
      </c>
    </row>
    <row r="114" spans="1:29" ht="27" customHeight="true">
      <c r="A114" s="4" t="s"/>
      <c r="B114" s="79" t="s">
        <v>652</v>
      </c>
      <c r="C114" s="36" t="s">
        <v>229</v>
      </c>
      <c r="D114" s="59" t="s">
        <v>230</v>
      </c>
      <c r="E114" s="94" t="s">
        <v>19</v>
      </c>
      <c r="F114" s="29" t="s"/>
      <c r="G114" s="22" t="s"/>
      <c r="H114" s="22" t="s"/>
      <c r="I114" s="23" t="s"/>
      <c r="J114" s="22">
        <f>=(COUNTIF(L114:AC114,"=维持不变")+COUNTIF(L114:AC114,"=试点中")+COUNTIF(L114:AC114,"=有应用计划"))/配置表!$A$3</f>
        <v>0.777777777777778</v>
      </c>
      <c r="K114" s="22">
        <f>=(COUNTIF(L114:AC114,"=当前方案")+COUNTIF(L114:AC114,"=存量维持")+COUNTIF(L114:AC114,"=逐步淘汰")+COUNTIF(L114:AC114,"=新技术试点"))/配置表!$A$3</f>
        <v>0.777777777777778</v>
      </c>
      <c r="L114" s="26" t="s">
        <v>20</v>
      </c>
      <c r="M114" s="28" t="s">
        <v>21</v>
      </c>
      <c r="N114" s="24" t="s">
        <v>20</v>
      </c>
      <c r="O114" s="24" t="s">
        <v>21</v>
      </c>
      <c r="P114" s="24" t="s">
        <v>20</v>
      </c>
      <c r="Q114" s="24" t="s">
        <v>21</v>
      </c>
      <c r="R114" s="24" t="s">
        <v>20</v>
      </c>
      <c r="S114" s="24" t="s">
        <v>21</v>
      </c>
      <c r="T114" s="24" t="s">
        <v>23</v>
      </c>
      <c r="U114" s="24" t="s">
        <v>24</v>
      </c>
      <c r="V114" s="24" t="s">
        <v>20</v>
      </c>
      <c r="W114" s="24" t="s">
        <v>21</v>
      </c>
      <c r="X114" s="24" t="s">
        <v>20</v>
      </c>
      <c r="Y114" s="24" t="s">
        <v>21</v>
      </c>
      <c r="Z114" s="24" t="s"/>
      <c r="AA114" s="4" t="s"/>
      <c r="AB114" s="24" t="s">
        <v>20</v>
      </c>
      <c r="AC114" s="24" t="s">
        <v>21</v>
      </c>
    </row>
    <row r="115" spans="1:29" ht="27" customHeight="true">
      <c r="A115" s="4" t="s"/>
      <c r="B115" s="4" t="s"/>
      <c r="C115" s="38" t="s"/>
      <c r="D115" s="59" t="s">
        <v>231</v>
      </c>
      <c r="E115" s="94" t="s">
        <v>19</v>
      </c>
      <c r="F115" s="51" t="s"/>
      <c r="G115" s="22" t="s"/>
      <c r="H115" s="22" t="s"/>
      <c r="I115" s="23" t="s"/>
      <c r="J115" s="22">
        <f>=(COUNTIF(L115:AC115,"=维持不变")+COUNTIF(L115:AC115,"=试点中")+COUNTIF(L115:AC115,"=有应用计划"))/配置表!$A$3</f>
        <v>0.555555555555556</v>
      </c>
      <c r="K115" s="22">
        <f>=(COUNTIF(L115:AC115,"=当前方案")+COUNTIF(L115:AC115,"=存量维持")+COUNTIF(L115:AC115,"=逐步淘汰")+COUNTIF(L115:AC115,"=新技术试点"))/配置表!$A$3</f>
        <v>0.555555555555556</v>
      </c>
      <c r="L115" s="26" t="s">
        <v>20</v>
      </c>
      <c r="M115" s="28" t="s">
        <v>21</v>
      </c>
      <c r="N115" s="24" t="s">
        <v>20</v>
      </c>
      <c r="O115" s="24" t="s">
        <v>21</v>
      </c>
      <c r="P115" s="24" t="s">
        <v>20</v>
      </c>
      <c r="Q115" s="48" t="s">
        <v>21</v>
      </c>
      <c r="R115" s="24" t="s">
        <v>23</v>
      </c>
      <c r="S115" s="24" t="s">
        <v>24</v>
      </c>
      <c r="T115" s="24" t="s">
        <v>23</v>
      </c>
      <c r="U115" s="24" t="s">
        <v>24</v>
      </c>
      <c r="V115" s="24" t="s">
        <v>20</v>
      </c>
      <c r="W115" s="24" t="s">
        <v>21</v>
      </c>
      <c r="X115" s="24" t="s">
        <v>20</v>
      </c>
      <c r="Y115" s="48" t="s">
        <v>21</v>
      </c>
      <c r="Z115" s="24" t="s"/>
      <c r="AA115" s="4" t="s"/>
      <c r="AB115" s="24" t="s">
        <v>23</v>
      </c>
      <c r="AC115" s="24" t="s">
        <v>24</v>
      </c>
    </row>
    <row r="116" spans="1:29" ht="27" customHeight="true">
      <c r="A116" s="4" t="s"/>
      <c r="B116" s="4" t="s"/>
      <c r="C116" s="38" t="s"/>
      <c r="D116" s="25" t="s">
        <v>232</v>
      </c>
      <c r="E116" s="94" t="s">
        <v>19</v>
      </c>
      <c r="F116" s="29" t="s">
        <v>233</v>
      </c>
      <c r="G116" s="22" t="s"/>
      <c r="H116" s="22" t="s"/>
      <c r="I116" s="23" t="s"/>
      <c r="J116" s="22" t="s"/>
      <c r="K116" s="22" t="s"/>
      <c r="L116" s="26" t="s"/>
      <c r="M116" s="24" t="s"/>
      <c r="N116" s="24" t="s">
        <v>20</v>
      </c>
      <c r="O116" s="24" t="s">
        <v>21</v>
      </c>
      <c r="P116" s="24" t="s"/>
      <c r="Q116" s="24" t="s"/>
      <c r="R116" s="40" t="s"/>
      <c r="S116" s="24" t="s"/>
      <c r="T116" s="24" t="s"/>
      <c r="U116" s="24" t="s"/>
      <c r="V116" s="24" t="s"/>
      <c r="W116" s="24" t="s"/>
      <c r="X116" s="24" t="s"/>
      <c r="Y116" s="24" t="s"/>
      <c r="Z116" s="24" t="s"/>
      <c r="AA116" s="4" t="s"/>
      <c r="AB116" s="24" t="s"/>
      <c r="AC116" s="24" t="s"/>
    </row>
    <row r="117" spans="1:29" ht="27" customHeight="true">
      <c r="A117" s="4" t="s"/>
      <c r="B117" s="4" t="s"/>
      <c r="C117" s="38" t="s"/>
      <c r="D117" s="25" t="s">
        <v>234</v>
      </c>
      <c r="E117" s="94" t="s">
        <v>25</v>
      </c>
      <c r="F117" s="29" t="s"/>
      <c r="G117" s="22" t="s"/>
      <c r="H117" s="22" t="s"/>
      <c r="I117" s="23" t="s"/>
      <c r="J117" s="22">
        <f>=(COUNTIF(L117:AC117,"=维持不变")+COUNTIF(L117:AC117,"=试点中")+COUNTIF(L117:AC117,"=有应用计划"))/配置表!$A$3</f>
        <v>0.444444444444445</v>
      </c>
      <c r="K117" s="22">
        <f>=(COUNTIF(L117:AC117,"=当前方案")+COUNTIF(L117:AC117,"=存量维持")+COUNTIF(L117:AC117,"=逐步淘汰")+COUNTIF(L117:AC117,"=新技术试点"))/配置表!$A$3</f>
        <v>0.444444444444445</v>
      </c>
      <c r="L117" s="26" t="s">
        <v>20</v>
      </c>
      <c r="M117" s="24" t="s">
        <v>21</v>
      </c>
      <c r="N117" s="24" t="s">
        <v>23</v>
      </c>
      <c r="O117" s="24" t="s">
        <v>24</v>
      </c>
      <c r="P117" s="24" t="s">
        <v>25</v>
      </c>
      <c r="Q117" s="24" t="s">
        <v>21</v>
      </c>
      <c r="R117" s="40" t="s">
        <v>23</v>
      </c>
      <c r="S117" s="24" t="s">
        <v>24</v>
      </c>
      <c r="T117" s="24" t="s">
        <v>23</v>
      </c>
      <c r="U117" s="24" t="s">
        <v>24</v>
      </c>
      <c r="V117" s="24" t="s">
        <v>23</v>
      </c>
      <c r="W117" s="24" t="s">
        <v>24</v>
      </c>
      <c r="X117" s="24" t="s">
        <v>25</v>
      </c>
      <c r="Y117" s="24" t="s">
        <v>21</v>
      </c>
      <c r="Z117" s="24" t="s"/>
      <c r="AA117" s="4" t="s"/>
      <c r="AB117" s="24" t="s">
        <v>20</v>
      </c>
      <c r="AC117" s="24" t="s">
        <v>21</v>
      </c>
    </row>
    <row r="118" spans="1:29" ht="27" customHeight="true">
      <c r="A118" s="4" t="s"/>
      <c r="B118" s="4" t="s"/>
      <c r="C118" s="38" t="s"/>
      <c r="D118" s="25" t="s">
        <v>235</v>
      </c>
      <c r="E118" s="116" t="s">
        <v>25</v>
      </c>
      <c r="F118" s="29" t="s">
        <v>236</v>
      </c>
      <c r="G118" s="117" t="s"/>
      <c r="H118" s="117" t="s"/>
      <c r="I118" s="118" t="s"/>
      <c r="J118" s="117" t="s"/>
      <c r="K118" s="117" t="s"/>
      <c r="L118" s="119" t="s"/>
      <c r="M118" s="119" t="s"/>
      <c r="N118" s="119" t="s">
        <v>25</v>
      </c>
      <c r="O118" s="119" t="s">
        <v>21</v>
      </c>
      <c r="P118" s="48" t="s"/>
      <c r="Q118" s="48" t="s"/>
      <c r="R118" s="40" t="s"/>
      <c r="S118" s="119" t="s"/>
      <c r="T118" s="119" t="s">
        <v>23</v>
      </c>
      <c r="U118" s="119" t="s">
        <v>24</v>
      </c>
      <c r="V118" s="119" t="s"/>
      <c r="W118" s="119" t="s"/>
      <c r="X118" s="48" t="s"/>
      <c r="Y118" s="48" t="s"/>
      <c r="Z118" s="119" t="s"/>
      <c r="AA118" s="120" t="s"/>
      <c r="AB118" s="119" t="s"/>
      <c r="AC118" s="119" t="s"/>
    </row>
    <row r="119" spans="1:29" ht="27" customHeight="true">
      <c r="A119" s="4" t="s"/>
      <c r="B119" s="4" t="s"/>
      <c r="C119" s="39" t="s"/>
      <c r="D119" s="59" t="s">
        <v>237</v>
      </c>
      <c r="E119" s="94" t="s">
        <v>25</v>
      </c>
      <c r="F119" s="29" t="s"/>
      <c r="G119" s="22" t="s"/>
      <c r="H119" s="22" t="s"/>
      <c r="I119" s="23" t="s"/>
      <c r="J119" s="22">
        <f>=(COUNTIF(L119:AC119,"=维持不变")+COUNTIF(L119:AC119,"=试点中")+COUNTIF(L119:AC119,"=有应用计划"))/配置表!$A$3</f>
        <v>0.111111111111111</v>
      </c>
      <c r="K119" s="22">
        <f>=(COUNTIF(L119:AC119,"=当前方案")+COUNTIF(L119:AC119,"=存量维持")+COUNTIF(L119:AC119,"=逐步淘汰")+COUNTIF(L119:AC119,"=新技术试点"))/配置表!$A$3</f>
        <v>0.111111111111111</v>
      </c>
      <c r="L119" s="24" t="s">
        <v>25</v>
      </c>
      <c r="M119" s="24" t="s">
        <v>21</v>
      </c>
      <c r="N119" s="24" t="s">
        <v>23</v>
      </c>
      <c r="O119" s="24" t="s">
        <v>24</v>
      </c>
      <c r="P119" s="48" t="s">
        <v>23</v>
      </c>
      <c r="Q119" s="48" t="s">
        <v>24</v>
      </c>
      <c r="R119" s="40" t="s">
        <v>23</v>
      </c>
      <c r="S119" s="24" t="s">
        <v>24</v>
      </c>
      <c r="T119" s="24" t="s">
        <v>23</v>
      </c>
      <c r="U119" s="24" t="s">
        <v>24</v>
      </c>
      <c r="V119" s="24" t="s">
        <v>23</v>
      </c>
      <c r="W119" s="24" t="s">
        <v>24</v>
      </c>
      <c r="X119" s="48" t="s">
        <v>23</v>
      </c>
      <c r="Y119" s="48" t="s">
        <v>24</v>
      </c>
      <c r="Z119" s="24" t="s"/>
      <c r="AA119" s="4" t="s"/>
      <c r="AB119" s="24" t="s">
        <v>23</v>
      </c>
      <c r="AC119" s="24" t="s">
        <v>24</v>
      </c>
    </row>
    <row r="120" spans="1:29" ht="27" customHeight="true">
      <c r="A120" s="4" t="s"/>
      <c r="B120" s="4" t="s"/>
      <c r="C120" s="31" t="s">
        <v>238</v>
      </c>
      <c r="D120" s="25" t="s">
        <v>239</v>
      </c>
      <c r="E120" s="96" t="s">
        <v>19</v>
      </c>
      <c r="F120" s="29" t="s"/>
      <c r="G120" s="22" t="s"/>
      <c r="H120" s="22" t="s"/>
      <c r="I120" s="23" t="s"/>
      <c r="J120" s="22">
        <f>=(COUNTIF(L120:AC120,"=维持不变")+COUNTIF(L120:AC120,"=试点中")+COUNTIF(L120:AC120,"=有应用计划"))/配置表!$A$3</f>
        <v>0.777777777777778</v>
      </c>
      <c r="K120" s="22">
        <f>=(COUNTIF(L120:AC120,"=当前方案")+COUNTIF(L120:AC120,"=存量维持")+COUNTIF(L120:AC120,"=逐步淘汰")+COUNTIF(L120:AC120,"=新技术试点"))/配置表!$A$3</f>
        <v>0.777777777777778</v>
      </c>
      <c r="L120" s="26" t="s">
        <v>20</v>
      </c>
      <c r="M120" s="24" t="s">
        <v>21</v>
      </c>
      <c r="N120" s="26" t="s">
        <v>20</v>
      </c>
      <c r="O120" s="24" t="s">
        <v>21</v>
      </c>
      <c r="P120" s="24" t="s">
        <v>20</v>
      </c>
      <c r="Q120" s="48" t="s">
        <v>21</v>
      </c>
      <c r="R120" s="40" t="s">
        <v>20</v>
      </c>
      <c r="S120" s="24" t="s">
        <v>21</v>
      </c>
      <c r="T120" s="24" t="s">
        <v>20</v>
      </c>
      <c r="U120" s="24" t="s">
        <v>21</v>
      </c>
      <c r="V120" s="26" t="s">
        <v>20</v>
      </c>
      <c r="W120" s="24" t="s">
        <v>21</v>
      </c>
      <c r="X120" s="24" t="s">
        <v>20</v>
      </c>
      <c r="Y120" s="48" t="s">
        <v>21</v>
      </c>
      <c r="Z120" s="24" t="s"/>
      <c r="AA120" s="4" t="s"/>
      <c r="AB120" s="24" t="s">
        <v>23</v>
      </c>
      <c r="AC120" s="24" t="s">
        <v>24</v>
      </c>
    </row>
    <row r="121" spans="1:29" ht="27" customHeight="true">
      <c r="A121" s="4" t="s"/>
      <c r="B121" s="4" t="s"/>
      <c r="C121" s="31" t="s">
        <v>240</v>
      </c>
      <c r="D121" s="59" t="s">
        <v>241</v>
      </c>
      <c r="E121" s="96" t="s">
        <v>19</v>
      </c>
      <c r="F121" s="121" t="s"/>
      <c r="G121" s="22" t="s"/>
      <c r="H121" s="22" t="s"/>
      <c r="I121" s="23" t="s"/>
      <c r="J121" s="22">
        <f>=(COUNTIF(L121:AC121,"=维持不变")+COUNTIF(L121:AC121,"=试点中")+COUNTIF(L121:AC121,"=有应用计划"))/配置表!$A$3</f>
        <v>0.888888888888889</v>
      </c>
      <c r="K121" s="22">
        <f>=(COUNTIF(L121:AC121,"=当前方案")+COUNTIF(L121:AC121,"=存量维持")+COUNTIF(L121:AC121,"=逐步淘汰")+COUNTIF(L121:AC121,"=新技术试点"))/配置表!$A$3</f>
        <v>0.888888888888889</v>
      </c>
      <c r="L121" s="37" t="s">
        <v>20</v>
      </c>
      <c r="M121" s="28" t="s">
        <v>21</v>
      </c>
      <c r="N121" s="37" t="s">
        <v>20</v>
      </c>
      <c r="O121" s="28" t="s">
        <v>21</v>
      </c>
      <c r="P121" s="24" t="s">
        <v>20</v>
      </c>
      <c r="Q121" s="48" t="s">
        <v>21</v>
      </c>
      <c r="R121" s="40" t="s">
        <v>20</v>
      </c>
      <c r="S121" s="24" t="s">
        <v>21</v>
      </c>
      <c r="T121" s="24" t="s">
        <v>20</v>
      </c>
      <c r="U121" s="24" t="s">
        <v>21</v>
      </c>
      <c r="V121" s="37" t="s">
        <v>20</v>
      </c>
      <c r="W121" s="28" t="s">
        <v>21</v>
      </c>
      <c r="X121" s="24" t="s">
        <v>20</v>
      </c>
      <c r="Y121" s="48" t="s">
        <v>21</v>
      </c>
      <c r="Z121" s="24" t="s"/>
      <c r="AA121" s="4" t="s"/>
      <c r="AB121" s="24" t="s">
        <v>20</v>
      </c>
      <c r="AC121" s="24" t="s">
        <v>21</v>
      </c>
    </row>
    <row r="122" spans="1:29" ht="27" customHeight="true">
      <c r="A122" s="4" t="s"/>
      <c r="B122" s="4" t="s"/>
      <c r="C122" s="4" t="s"/>
      <c r="D122" s="25" t="s">
        <v>242</v>
      </c>
      <c r="E122" s="96" t="s">
        <v>25</v>
      </c>
      <c r="F122" s="29" t="s">
        <v>243</v>
      </c>
      <c r="G122" s="22" t="s"/>
      <c r="H122" s="22" t="s"/>
      <c r="I122" s="23" t="s"/>
      <c r="J122" s="22">
        <f>=(COUNTIF(L122:AC122,"=维持不变")+COUNTIF(L122:AC122,"=试点中")+COUNTIF(L122:AC122,"=有应用计划"))/配置表!$A$3</f>
        <v>0</v>
      </c>
      <c r="K122" s="22">
        <f>=(COUNTIF(L122:AC122,"=当前方案")+COUNTIF(L122:AC122,"=存量维持")+COUNTIF(L122:AC122,"=逐步淘汰")+COUNTIF(L122:AC122,"=新技术试点"))/配置表!$A$3</f>
        <v>0</v>
      </c>
      <c r="L122" s="37" t="s"/>
      <c r="M122" s="28" t="s"/>
      <c r="N122" s="37" t="s"/>
      <c r="O122" s="28" t="s"/>
      <c r="P122" s="48" t="s"/>
      <c r="Q122" s="24" t="s"/>
      <c r="R122" s="40" t="s"/>
      <c r="S122" s="24" t="s"/>
      <c r="T122" s="24" t="s"/>
      <c r="U122" s="24" t="s"/>
      <c r="V122" s="24" t="s"/>
      <c r="W122" s="24" t="s"/>
      <c r="X122" s="48" t="s"/>
      <c r="Y122" s="24" t="s"/>
      <c r="Z122" s="24" t="s"/>
      <c r="AA122" s="4" t="s"/>
      <c r="AB122" s="24" t="s"/>
      <c r="AC122" s="24" t="s"/>
    </row>
    <row r="123" spans="1:29" ht="27" customHeight="true">
      <c r="A123" s="4" t="s"/>
      <c r="B123" s="4" t="s"/>
      <c r="C123" s="4" t="s"/>
      <c r="D123" s="25" t="s">
        <v>244</v>
      </c>
      <c r="E123" s="96" t="s">
        <v>19</v>
      </c>
      <c r="F123" s="121" t="s"/>
      <c r="G123" s="22" t="s"/>
      <c r="H123" s="22" t="s"/>
      <c r="I123" s="23" t="s"/>
      <c r="J123" s="22">
        <f>=(COUNTIF(L123:AC123,"=维持不变")+COUNTIF(L123:AC123,"=试点中")+COUNTIF(L123:AC123,"=有应用计划"))/配置表!$A$3</f>
        <v>0.777777777777778</v>
      </c>
      <c r="K123" s="22">
        <f>=(COUNTIF(L123:AC123,"=当前方案")+COUNTIF(L123:AC123,"=存量维持")+COUNTIF(L123:AC123,"=逐步淘汰")+COUNTIF(L123:AC123,"=新技术试点"))/配置表!$A$3</f>
        <v>0.888888888888889</v>
      </c>
      <c r="L123" s="37" t="s">
        <v>20</v>
      </c>
      <c r="M123" s="28" t="s">
        <v>21</v>
      </c>
      <c r="N123" s="37" t="s">
        <v>20</v>
      </c>
      <c r="O123" s="28" t="s">
        <v>21</v>
      </c>
      <c r="P123" s="48" t="s">
        <v>20</v>
      </c>
      <c r="Q123" s="24" t="s">
        <v>21</v>
      </c>
      <c r="R123" s="40" t="s">
        <v>20</v>
      </c>
      <c r="S123" s="24" t="s">
        <v>21</v>
      </c>
      <c r="T123" s="24" t="s">
        <v>20</v>
      </c>
      <c r="U123" s="24" t="s">
        <v>21</v>
      </c>
      <c r="V123" s="24" t="s">
        <v>25</v>
      </c>
      <c r="W123" s="24" t="s">
        <v>27</v>
      </c>
      <c r="X123" s="48" t="s">
        <v>20</v>
      </c>
      <c r="Y123" s="24" t="s">
        <v>21</v>
      </c>
      <c r="Z123" s="24" t="s"/>
      <c r="AA123" s="4" t="s"/>
      <c r="AB123" s="24" t="s">
        <v>20</v>
      </c>
      <c r="AC123" s="24" t="s">
        <v>21</v>
      </c>
    </row>
    <row r="124" spans="1:29" ht="27" customHeight="true">
      <c r="A124" s="4" t="s"/>
      <c r="B124" s="4" t="s"/>
      <c r="C124" s="31" t="s">
        <v>245</v>
      </c>
      <c r="D124" s="59" t="s">
        <v>246</v>
      </c>
      <c r="E124" s="96" t="s">
        <v>19</v>
      </c>
      <c r="F124" s="121" t="s"/>
      <c r="G124" s="22" t="s"/>
      <c r="H124" s="22" t="s"/>
      <c r="I124" s="23" t="s"/>
      <c r="J124" s="22">
        <f>=(COUNTIF(L124:AC124,"=维持不变")+COUNTIF(L124:AC124,"=试点中")+COUNTIF(L124:AC124,"=有应用计划"))/配置表!$A$3</f>
        <v>0.666666666666667</v>
      </c>
      <c r="K124" s="22">
        <f>=(COUNTIF(L124:AC124,"=当前方案")+COUNTIF(L124:AC124,"=存量维持")+COUNTIF(L124:AC124,"=逐步淘汰")+COUNTIF(L124:AC124,"=新技术试点"))/配置表!$A$3</f>
        <v>0.666666666666667</v>
      </c>
      <c r="L124" s="37" t="s">
        <v>20</v>
      </c>
      <c r="M124" s="28" t="s">
        <v>21</v>
      </c>
      <c r="N124" s="37" t="s">
        <v>20</v>
      </c>
      <c r="O124" s="28" t="s">
        <v>21</v>
      </c>
      <c r="P124" s="24" t="s">
        <v>20</v>
      </c>
      <c r="Q124" s="48" t="s">
        <v>21</v>
      </c>
      <c r="R124" s="40" t="s">
        <v>23</v>
      </c>
      <c r="S124" s="24" t="s">
        <v>24</v>
      </c>
      <c r="T124" s="24" t="s">
        <v>20</v>
      </c>
      <c r="U124" s="24" t="s">
        <v>21</v>
      </c>
      <c r="V124" s="24" t="s">
        <v>20</v>
      </c>
      <c r="W124" s="28" t="s">
        <v>21</v>
      </c>
      <c r="X124" s="24" t="s">
        <v>20</v>
      </c>
      <c r="Y124" s="48" t="s">
        <v>21</v>
      </c>
      <c r="Z124" s="24" t="s"/>
      <c r="AA124" s="4" t="s"/>
      <c r="AB124" s="24" t="s">
        <v>23</v>
      </c>
      <c r="AC124" s="24" t="s">
        <v>24</v>
      </c>
    </row>
    <row r="125" spans="1:29" ht="27" customHeight="true">
      <c r="A125" s="4" t="s"/>
      <c r="B125" s="4" t="s"/>
      <c r="C125" s="36" t="s">
        <v>247</v>
      </c>
      <c r="D125" s="25" t="s">
        <v>248</v>
      </c>
      <c r="E125" s="96" t="s">
        <v>19</v>
      </c>
      <c r="F125" s="29" t="s">
        <v>653</v>
      </c>
      <c r="G125" s="22" t="s"/>
      <c r="H125" s="22" t="s"/>
      <c r="I125" s="23" t="s"/>
      <c r="J125" s="22" t="s"/>
      <c r="K125" s="22" t="s"/>
      <c r="L125" s="37" t="s"/>
      <c r="M125" s="28" t="s"/>
      <c r="N125" s="37" t="s">
        <v>20</v>
      </c>
      <c r="O125" s="28" t="s">
        <v>21</v>
      </c>
      <c r="P125" s="24" t="s"/>
      <c r="Q125" s="48" t="s"/>
      <c r="R125" s="40" t="s"/>
      <c r="S125" s="24" t="s"/>
      <c r="T125" s="24" t="s">
        <v>23</v>
      </c>
      <c r="U125" s="24" t="s">
        <v>24</v>
      </c>
      <c r="V125" s="24" t="s"/>
      <c r="W125" s="28" t="s"/>
      <c r="X125" s="24" t="s"/>
      <c r="Y125" s="48" t="s"/>
      <c r="Z125" s="24" t="s"/>
      <c r="AA125" s="4" t="s"/>
      <c r="AB125" s="24" t="s"/>
      <c r="AC125" s="24" t="s"/>
    </row>
    <row r="126" spans="1:29" ht="27" customHeight="true">
      <c r="A126" s="4" t="s"/>
      <c r="B126" s="4" t="s"/>
      <c r="C126" s="36" t="s">
        <v>249</v>
      </c>
      <c r="D126" s="25" t="s">
        <v>250</v>
      </c>
      <c r="E126" s="87" t="s">
        <v>19</v>
      </c>
      <c r="F126" s="29" t="s"/>
      <c r="G126" s="22" t="s"/>
      <c r="H126" s="22" t="s"/>
      <c r="I126" s="23" t="s"/>
      <c r="J126" s="22">
        <f>=(COUNTIF(L126:AC126,"=维持不变")+COUNTIF(L126:AC126,"=试点中")+COUNTIF(L126:AC126,"=有应用计划"))/配置表!$A$3</f>
        <v>0.888888888888889</v>
      </c>
      <c r="K126" s="22">
        <f>=(COUNTIF(L126:AC126,"=当前方案")+COUNTIF(L126:AC126,"=存量维持")+COUNTIF(L126:AC126,"=逐步淘汰")+COUNTIF(L126:AC126,"=新技术试点"))/配置表!$A$3</f>
        <v>0.888888888888889</v>
      </c>
      <c r="L126" s="24" t="s">
        <v>20</v>
      </c>
      <c r="M126" s="28" t="s">
        <v>21</v>
      </c>
      <c r="N126" s="24" t="s">
        <v>20</v>
      </c>
      <c r="O126" s="28" t="s">
        <v>21</v>
      </c>
      <c r="P126" s="24" t="s">
        <v>20</v>
      </c>
      <c r="Q126" s="24" t="s">
        <v>21</v>
      </c>
      <c r="R126" s="40" t="s">
        <v>20</v>
      </c>
      <c r="S126" s="24" t="s">
        <v>21</v>
      </c>
      <c r="T126" s="24" t="s">
        <v>20</v>
      </c>
      <c r="U126" s="24" t="s">
        <v>21</v>
      </c>
      <c r="V126" s="24" t="s">
        <v>20</v>
      </c>
      <c r="W126" s="28" t="s">
        <v>21</v>
      </c>
      <c r="X126" s="24" t="s">
        <v>20</v>
      </c>
      <c r="Y126" s="24" t="s">
        <v>21</v>
      </c>
      <c r="Z126" s="24" t="s"/>
      <c r="AA126" s="4" t="s"/>
      <c r="AB126" s="24" t="s">
        <v>20</v>
      </c>
      <c r="AC126" s="24" t="s">
        <v>21</v>
      </c>
    </row>
    <row r="127" spans="1:29" ht="41" customHeight="true">
      <c r="A127" s="4" t="s"/>
      <c r="B127" s="4" t="s"/>
      <c r="C127" s="38" t="s"/>
      <c r="D127" s="59" t="s">
        <v>251</v>
      </c>
      <c r="E127" s="87" t="s">
        <v>25</v>
      </c>
      <c r="F127" s="29" t="s"/>
      <c r="G127" s="22" t="s"/>
      <c r="H127" s="22" t="s"/>
      <c r="I127" s="23" t="s"/>
      <c r="J127" s="22">
        <f>=(COUNTIF(L127:AC127,"=维持不变")+COUNTIF(L127:AC127,"=试点中")+COUNTIF(L127:AC127,"=有应用计划"))/配置表!$A$3</f>
        <v>0.222222222222222</v>
      </c>
      <c r="K127" s="22">
        <f>=(COUNTIF(L127:AC127,"=当前方案")+COUNTIF(L127:AC127,"=存量维持")+COUNTIF(L127:AC127,"=逐步淘汰")+COUNTIF(L127:AC127,"=新技术试点"))/配置表!$A$3</f>
        <v>0.555555555555556</v>
      </c>
      <c r="L127" s="26" t="s">
        <v>25</v>
      </c>
      <c r="M127" s="24" t="s">
        <v>21</v>
      </c>
      <c r="N127" s="26" t="s">
        <v>23</v>
      </c>
      <c r="O127" s="24" t="s">
        <v>24</v>
      </c>
      <c r="P127" s="26" t="s">
        <v>25</v>
      </c>
      <c r="Q127" s="24" t="s">
        <v>24</v>
      </c>
      <c r="R127" s="40" t="s">
        <v>23</v>
      </c>
      <c r="S127" s="24" t="s">
        <v>24</v>
      </c>
      <c r="T127" s="26" t="s">
        <v>25</v>
      </c>
      <c r="U127" s="24" t="s">
        <v>27</v>
      </c>
      <c r="V127" s="26" t="s">
        <v>23</v>
      </c>
      <c r="W127" s="24" t="s">
        <v>24</v>
      </c>
      <c r="X127" s="26" t="s">
        <v>25</v>
      </c>
      <c r="Y127" s="24" t="s">
        <v>24</v>
      </c>
      <c r="Z127" s="26" t="s"/>
      <c r="AA127" s="4" t="s"/>
      <c r="AB127" s="26" t="s">
        <v>25</v>
      </c>
      <c r="AC127" s="24" t="s">
        <v>21</v>
      </c>
    </row>
    <row r="128" spans="1:29" ht="27" customHeight="true">
      <c r="A128" s="4" t="s"/>
      <c r="B128" s="4" t="s"/>
      <c r="C128" s="38" t="s"/>
      <c r="D128" s="59" t="s">
        <v>252</v>
      </c>
      <c r="E128" s="88" t="s">
        <v>25</v>
      </c>
      <c r="F128" s="29" t="s">
        <v>253</v>
      </c>
      <c r="G128" s="22" t="s"/>
      <c r="H128" s="22" t="s"/>
      <c r="I128" s="23" t="s"/>
      <c r="J128" s="22">
        <f>=(COUNTIF(L128:AC128,"=维持不变")+COUNTIF(L128:AC128,"=试点中")+COUNTIF(L128:AC128,"=有应用计划"))/配置表!$A$3</f>
        <v>0.666666666666667</v>
      </c>
      <c r="K128" s="22">
        <f>=(COUNTIF(L128:AC128,"=当前方案")+COUNTIF(L128:AC128,"=存量维持")+COUNTIF(L128:AC128,"=逐步淘汰")+COUNTIF(L128:AC128,"=新技术试点"))/配置表!$A$3</f>
        <v>0.666666666666667</v>
      </c>
      <c r="L128" s="24" t="s">
        <v>23</v>
      </c>
      <c r="M128" s="24" t="s">
        <v>24</v>
      </c>
      <c r="N128" s="24" t="s">
        <v>20</v>
      </c>
      <c r="O128" s="24" t="s">
        <v>21</v>
      </c>
      <c r="P128" s="24" t="s">
        <v>20</v>
      </c>
      <c r="Q128" s="48" t="s">
        <v>21</v>
      </c>
      <c r="R128" s="40" t="s">
        <v>20</v>
      </c>
      <c r="S128" s="24" t="s">
        <v>21</v>
      </c>
      <c r="T128" s="24" t="s">
        <v>20</v>
      </c>
      <c r="U128" s="24" t="s">
        <v>21</v>
      </c>
      <c r="V128" s="24" t="s">
        <v>20</v>
      </c>
      <c r="W128" s="24" t="s">
        <v>21</v>
      </c>
      <c r="X128" s="24" t="s">
        <v>20</v>
      </c>
      <c r="Y128" s="48" t="s">
        <v>21</v>
      </c>
      <c r="Z128" s="24" t="s"/>
      <c r="AA128" s="4" t="s"/>
      <c r="AB128" s="24" t="s">
        <v>23</v>
      </c>
      <c r="AC128" s="24" t="s">
        <v>24</v>
      </c>
    </row>
    <row r="129" spans="1:29" ht="27" customHeight="true">
      <c r="A129" s="4" t="s"/>
      <c r="B129" s="4" t="s"/>
      <c r="C129" s="38" t="s"/>
      <c r="D129" s="59" t="s">
        <v>254</v>
      </c>
      <c r="E129" s="87" t="s">
        <v>19</v>
      </c>
      <c r="F129" s="29" t="s"/>
      <c r="G129" s="22" t="s"/>
      <c r="H129" s="22" t="s"/>
      <c r="I129" s="23" t="s"/>
      <c r="J129" s="22">
        <f>=(COUNTIF(L129:AC129,"=维持不变")+COUNTIF(L129:AC129,"=试点中")+COUNTIF(L129:AC129,"=有应用计划"))/配置表!$A$3</f>
        <v>0.222222222222222</v>
      </c>
      <c r="K129" s="22">
        <f>=(COUNTIF(L129:AC129,"=当前方案")+COUNTIF(L129:AC129,"=存量维持")+COUNTIF(L129:AC129,"=逐步淘汰")+COUNTIF(L129:AC129,"=新技术试点"))/配置表!$A$3</f>
        <v>0.222222222222222</v>
      </c>
      <c r="L129" s="24" t="s">
        <v>20</v>
      </c>
      <c r="M129" s="24" t="s">
        <v>21</v>
      </c>
      <c r="N129" s="24" t="s">
        <v>20</v>
      </c>
      <c r="O129" s="24" t="s">
        <v>21</v>
      </c>
      <c r="P129" s="24" t="s">
        <v>23</v>
      </c>
      <c r="Q129" s="24" t="s">
        <v>24</v>
      </c>
      <c r="R129" s="40" t="s">
        <v>23</v>
      </c>
      <c r="S129" s="24" t="s">
        <v>24</v>
      </c>
      <c r="T129" s="24" t="s">
        <v>23</v>
      </c>
      <c r="U129" s="24" t="s">
        <v>24</v>
      </c>
      <c r="V129" s="26" t="s">
        <v>23</v>
      </c>
      <c r="W129" s="24" t="s">
        <v>24</v>
      </c>
      <c r="X129" s="24" t="s">
        <v>23</v>
      </c>
      <c r="Y129" s="24" t="s">
        <v>24</v>
      </c>
      <c r="Z129" s="24" t="s"/>
      <c r="AA129" s="4" t="s"/>
      <c r="AB129" s="24" t="s">
        <v>23</v>
      </c>
      <c r="AC129" s="24" t="s">
        <v>24</v>
      </c>
    </row>
    <row r="130" spans="1:29" ht="27" customHeight="true">
      <c r="A130" s="4" t="s"/>
      <c r="B130" s="4" t="s"/>
      <c r="C130" s="38" t="s"/>
      <c r="D130" s="59" t="s">
        <v>255</v>
      </c>
      <c r="E130" s="87" t="s">
        <v>19</v>
      </c>
      <c r="F130" s="29" t="s">
        <v>256</v>
      </c>
      <c r="G130" s="22" t="s"/>
      <c r="H130" s="22" t="s"/>
      <c r="I130" s="23" t="s"/>
      <c r="J130" s="22">
        <f>=(COUNTIF(L130:AC130,"=维持不变")+COUNTIF(L130:AC130,"=试点中")+COUNTIF(L130:AC130,"=有应用计划"))/配置表!$A$3</f>
        <v>0.333333333333333</v>
      </c>
      <c r="K130" s="22">
        <f>=(COUNTIF(L130:AC130,"=当前方案")+COUNTIF(L130:AC130,"=存量维持")+COUNTIF(L130:AC130,"=逐步淘汰")+COUNTIF(L130:AC130,"=新技术试点"))/配置表!$A$3</f>
        <v>0.444444444444445</v>
      </c>
      <c r="L130" s="24" t="s">
        <v>23</v>
      </c>
      <c r="M130" s="24" t="s">
        <v>24</v>
      </c>
      <c r="N130" s="24" t="s">
        <v>20</v>
      </c>
      <c r="O130" s="24" t="s">
        <v>21</v>
      </c>
      <c r="P130" s="24" t="s">
        <v>20</v>
      </c>
      <c r="Q130" s="24" t="s">
        <v>21</v>
      </c>
      <c r="R130" s="40" t="s">
        <v>23</v>
      </c>
      <c r="S130" s="24" t="s">
        <v>24</v>
      </c>
      <c r="T130" s="24" t="s">
        <v>25</v>
      </c>
      <c r="U130" s="24" t="s">
        <v>24</v>
      </c>
      <c r="V130" s="26" t="s">
        <v>23</v>
      </c>
      <c r="W130" s="24" t="s">
        <v>24</v>
      </c>
      <c r="X130" s="24" t="s">
        <v>20</v>
      </c>
      <c r="Y130" s="24" t="s">
        <v>21</v>
      </c>
      <c r="Z130" s="24" t="s"/>
      <c r="AA130" s="4" t="s"/>
      <c r="AB130" s="24" t="s">
        <v>23</v>
      </c>
      <c r="AC130" s="24" t="s">
        <v>24</v>
      </c>
    </row>
    <row r="131" spans="1:29" ht="27" customHeight="true">
      <c r="A131" s="4" t="s"/>
      <c r="B131" s="4" t="s"/>
      <c r="C131" s="38" t="s"/>
      <c r="D131" s="25" t="s">
        <v>257</v>
      </c>
      <c r="E131" s="87" t="s">
        <v>19</v>
      </c>
      <c r="F131" s="29" t="s"/>
      <c r="G131" s="22" t="s"/>
      <c r="H131" s="22" t="s"/>
      <c r="I131" s="23" t="s"/>
      <c r="J131" s="22" t="s"/>
      <c r="K131" s="22" t="s"/>
      <c r="L131" s="24" t="s"/>
      <c r="M131" s="24" t="s"/>
      <c r="N131" s="24" t="s">
        <v>20</v>
      </c>
      <c r="O131" s="24" t="s">
        <v>21</v>
      </c>
      <c r="P131" s="24" t="s">
        <v>20</v>
      </c>
      <c r="Q131" s="24" t="s">
        <v>21</v>
      </c>
      <c r="R131" s="40" t="s"/>
      <c r="S131" s="24" t="s"/>
      <c r="T131" s="24" t="s">
        <v>20</v>
      </c>
      <c r="U131" s="24" t="s">
        <v>21</v>
      </c>
      <c r="V131" s="24" t="s"/>
      <c r="W131" s="24" t="s"/>
      <c r="X131" s="24" t="s"/>
      <c r="Y131" s="24" t="s"/>
      <c r="Z131" s="24" t="s"/>
      <c r="AA131" s="4" t="s"/>
      <c r="AB131" s="24" t="s"/>
      <c r="AC131" s="24" t="s"/>
    </row>
    <row r="132" spans="1:29" ht="27" customHeight="true">
      <c r="A132" s="4" t="s"/>
      <c r="B132" s="4" t="s"/>
      <c r="C132" s="38" t="s"/>
      <c r="D132" s="25" t="s">
        <v>258</v>
      </c>
      <c r="E132" s="87" t="s">
        <v>19</v>
      </c>
      <c r="F132" s="29" t="s">
        <v>259</v>
      </c>
      <c r="G132" s="22" t="s"/>
      <c r="H132" s="22" t="s"/>
      <c r="I132" s="23" t="s"/>
      <c r="J132" s="22" t="s"/>
      <c r="K132" s="22" t="s"/>
      <c r="L132" s="24" t="s"/>
      <c r="M132" s="24" t="s"/>
      <c r="N132" s="24" t="s">
        <v>20</v>
      </c>
      <c r="O132" s="24" t="s">
        <v>21</v>
      </c>
      <c r="P132" s="24" t="s"/>
      <c r="Q132" s="24" t="s"/>
      <c r="R132" s="40" t="s"/>
      <c r="S132" s="24" t="s"/>
      <c r="T132" s="24" t="s">
        <v>20</v>
      </c>
      <c r="U132" s="24" t="s">
        <v>21</v>
      </c>
      <c r="V132" s="24" t="s"/>
      <c r="W132" s="24" t="s"/>
      <c r="X132" s="24" t="s"/>
      <c r="Y132" s="24" t="s"/>
      <c r="Z132" s="24" t="s"/>
      <c r="AA132" s="4" t="s"/>
      <c r="AB132" s="24" t="s"/>
      <c r="AC132" s="24" t="s"/>
    </row>
    <row r="133" spans="1:29" ht="27" customHeight="true">
      <c r="A133" s="4" t="s"/>
      <c r="B133" s="4" t="s"/>
      <c r="C133" s="39" t="s"/>
      <c r="D133" s="59" t="s">
        <v>248</v>
      </c>
      <c r="E133" s="87" t="s">
        <v>29</v>
      </c>
      <c r="F133" s="29" t="s">
        <v>260</v>
      </c>
      <c r="G133" s="22" t="s"/>
      <c r="H133" s="22" t="s"/>
      <c r="I133" s="23" t="s"/>
      <c r="J133" s="22">
        <f>=(COUNTIF(L133:AC133,"=维持不变")+COUNTIF(L133:AC133,"=试点中")+COUNTIF(L133:AC133,"=有应用计划"))/配置表!$A$3</f>
        <v>0.444444444444445</v>
      </c>
      <c r="K133" s="22">
        <f>=(COUNTIF(L133:AC133,"=当前方案")+COUNTIF(L133:AC133,"=存量维持")+COUNTIF(L133:AC133,"=逐步淘汰")+COUNTIF(L133:AC133,"=新技术试点"))/配置表!$A$3</f>
        <v>0.222222222222222</v>
      </c>
      <c r="L133" s="24" t="s">
        <v>23</v>
      </c>
      <c r="M133" s="24" t="s">
        <v>24</v>
      </c>
      <c r="N133" s="24" t="s">
        <v>29</v>
      </c>
      <c r="O133" s="24" t="s">
        <v>31</v>
      </c>
      <c r="P133" s="24" t="s">
        <v>23</v>
      </c>
      <c r="Q133" s="24" t="s">
        <v>24</v>
      </c>
      <c r="R133" s="40" t="s">
        <v>23</v>
      </c>
      <c r="S133" s="24" t="s">
        <v>24</v>
      </c>
      <c r="T133" s="24" t="s">
        <v>23</v>
      </c>
      <c r="U133" s="24" t="s">
        <v>24</v>
      </c>
      <c r="V133" s="24" t="s">
        <v>29</v>
      </c>
      <c r="W133" s="24" t="s">
        <v>31</v>
      </c>
      <c r="X133" s="24" t="s">
        <v>23</v>
      </c>
      <c r="Y133" s="24" t="s">
        <v>31</v>
      </c>
      <c r="Z133" s="24" t="s"/>
      <c r="AA133" s="4" t="s"/>
      <c r="AB133" s="24" t="s">
        <v>23</v>
      </c>
      <c r="AC133" s="24" t="s">
        <v>31</v>
      </c>
    </row>
    <row r="134" spans="1:11" ht="27" customHeight="true">
      <c r="A134" s="122" t="s"/>
      <c r="B134" s="122" t="s"/>
      <c r="C134" s="123" t="s"/>
      <c r="D134" s="124" t="s"/>
      <c r="E134" s="125" t="s"/>
      <c r="F134" s="126" t="s"/>
      <c r="G134" s="127" t="s"/>
      <c r="H134" s="127" t="s"/>
      <c r="I134" s="128" t="s"/>
      <c r="J134" s="127" t="s"/>
      <c r="K134" s="127" t="s"/>
    </row>
    <row r="135" spans="1:11" ht="27" customHeight="true">
      <c r="A135" s="122" t="s"/>
      <c r="B135" s="122" t="s"/>
      <c r="C135" s="123" t="s"/>
      <c r="D135" s="124" t="s"/>
      <c r="E135" s="125" t="s"/>
      <c r="F135" s="126" t="s"/>
      <c r="G135" s="127" t="s"/>
      <c r="H135" s="127" t="s"/>
      <c r="I135" s="128" t="s"/>
      <c r="J135" s="127" t="s"/>
      <c r="K135" s="127" t="s"/>
    </row>
    <row r="136" spans="1:11" ht="27" customHeight="true">
      <c r="A136" s="122" t="s"/>
      <c r="B136" s="122" t="s"/>
      <c r="C136" s="123" t="s"/>
      <c r="D136" s="124" t="s"/>
      <c r="E136" s="125" t="s"/>
      <c r="F136" s="126" t="s"/>
      <c r="G136" s="127" t="s"/>
      <c r="H136" s="127" t="s"/>
      <c r="I136" s="128" t="s"/>
      <c r="J136" s="127" t="s"/>
      <c r="K136" s="127" t="s"/>
    </row>
    <row r="137" spans="1:11" ht="27" customHeight="true">
      <c r="A137" s="122" t="s"/>
      <c r="B137" s="122" t="s"/>
      <c r="C137" s="123" t="s"/>
      <c r="D137" s="124" t="s"/>
      <c r="E137" s="125" t="s"/>
      <c r="F137" s="126" t="s"/>
      <c r="G137" s="127" t="s"/>
      <c r="H137" s="127" t="s"/>
      <c r="I137" s="128" t="s"/>
      <c r="J137" s="127" t="s"/>
      <c r="K137" s="127" t="s"/>
    </row>
    <row r="138" spans="1:11" ht="27" customHeight="true">
      <c r="A138" s="122" t="s"/>
      <c r="B138" s="122" t="s"/>
      <c r="C138" s="123" t="s"/>
      <c r="D138" s="124" t="s"/>
      <c r="E138" s="125" t="s"/>
      <c r="F138" s="126" t="s"/>
      <c r="G138" s="127" t="s"/>
      <c r="H138" s="127" t="s"/>
      <c r="I138" s="128" t="s"/>
      <c r="J138" s="127" t="s"/>
      <c r="K138" s="127" t="s"/>
    </row>
    <row r="139" spans="1:11" ht="27" customHeight="true">
      <c r="A139" s="122" t="s"/>
      <c r="B139" s="122" t="s"/>
      <c r="C139" s="123" t="s"/>
      <c r="D139" s="124" t="s"/>
      <c r="E139" s="125" t="s"/>
      <c r="F139" s="126" t="s"/>
      <c r="G139" s="127" t="s"/>
      <c r="H139" s="127" t="s"/>
      <c r="I139" s="128" t="s"/>
      <c r="J139" s="127" t="s"/>
      <c r="K139" s="127" t="s"/>
    </row>
    <row r="140" spans="1:11" ht="27" customHeight="true">
      <c r="A140" s="122" t="s"/>
      <c r="B140" s="122" t="s"/>
      <c r="C140" s="123" t="s"/>
      <c r="D140" s="124" t="s"/>
      <c r="E140" s="125" t="s"/>
      <c r="F140" s="126" t="s"/>
      <c r="G140" s="127" t="s"/>
      <c r="H140" s="127" t="s"/>
      <c r="I140" s="128" t="s"/>
      <c r="J140" s="127" t="s"/>
      <c r="K140" s="127" t="s"/>
    </row>
    <row r="141" spans="1:11" ht="27" customHeight="true">
      <c r="A141" s="122" t="s"/>
      <c r="B141" s="122" t="s"/>
      <c r="C141" s="123" t="s"/>
      <c r="D141" s="124" t="s"/>
      <c r="E141" s="125" t="s"/>
      <c r="F141" s="126" t="s"/>
      <c r="G141" s="127" t="s"/>
      <c r="H141" s="127" t="s"/>
      <c r="I141" s="128" t="s"/>
      <c r="J141" s="127" t="s"/>
      <c r="K141" s="127" t="s"/>
    </row>
    <row r="142" spans="1:11" ht="27" customHeight="true">
      <c r="A142" s="122" t="s"/>
      <c r="B142" s="122" t="s"/>
      <c r="C142" s="123" t="s"/>
      <c r="D142" s="124" t="s"/>
      <c r="E142" s="125" t="s"/>
      <c r="F142" s="126" t="s"/>
      <c r="G142" s="127" t="s"/>
      <c r="H142" s="127" t="s"/>
      <c r="I142" s="128" t="s"/>
      <c r="J142" s="127" t="s"/>
      <c r="K142" s="127" t="s"/>
    </row>
    <row r="143" spans="1:11" ht="27" customHeight="true">
      <c r="A143" s="122" t="s"/>
      <c r="B143" s="122" t="s"/>
      <c r="C143" s="123" t="s"/>
      <c r="D143" s="124" t="s"/>
      <c r="E143" s="125" t="s"/>
      <c r="F143" s="126" t="s"/>
      <c r="G143" s="127" t="s"/>
      <c r="H143" s="127" t="s"/>
      <c r="I143" s="128" t="s"/>
      <c r="J143" s="127" t="s"/>
      <c r="K143" s="127" t="s"/>
    </row>
    <row r="144" spans="1:11" ht="27" customHeight="true">
      <c r="A144" s="122" t="s"/>
      <c r="B144" s="122" t="s"/>
      <c r="C144" s="123" t="s"/>
      <c r="D144" s="124" t="s"/>
      <c r="E144" s="125" t="s"/>
      <c r="F144" s="126" t="s"/>
      <c r="G144" s="127" t="s"/>
      <c r="H144" s="127" t="s"/>
      <c r="I144" s="128" t="s"/>
      <c r="J144" s="127" t="s"/>
      <c r="K144" s="127" t="s"/>
    </row>
    <row r="145" spans="1:11" ht="27" customHeight="true">
      <c r="A145" s="122" t="s"/>
      <c r="B145" s="122" t="s"/>
      <c r="C145" s="123" t="s"/>
      <c r="D145" s="124" t="s"/>
      <c r="E145" s="125" t="s"/>
      <c r="F145" s="126" t="s"/>
      <c r="G145" s="127" t="s"/>
      <c r="H145" s="127" t="s"/>
      <c r="I145" s="128" t="s"/>
      <c r="J145" s="127" t="s"/>
      <c r="K145" s="127" t="s"/>
    </row>
    <row r="146" spans="1:11" ht="27" customHeight="true">
      <c r="A146" s="122" t="s"/>
      <c r="B146" s="122" t="s"/>
      <c r="C146" s="123" t="s"/>
      <c r="D146" s="124" t="s"/>
      <c r="E146" s="125" t="s"/>
      <c r="F146" s="126" t="s"/>
      <c r="G146" s="127" t="s"/>
      <c r="H146" s="127" t="s"/>
      <c r="I146" s="128" t="s"/>
      <c r="J146" s="127" t="s"/>
      <c r="K146" s="127" t="s"/>
    </row>
    <row r="147" spans="1:11" ht="27" customHeight="true">
      <c r="A147" s="122" t="s"/>
      <c r="B147" s="122" t="s"/>
      <c r="C147" s="123" t="s"/>
      <c r="D147" s="124" t="s"/>
      <c r="E147" s="125" t="s"/>
      <c r="F147" s="126" t="s"/>
      <c r="G147" s="127" t="s"/>
      <c r="H147" s="127" t="s"/>
      <c r="I147" s="128" t="s"/>
      <c r="J147" s="127" t="s"/>
      <c r="K147" s="127" t="s"/>
    </row>
    <row r="148" spans="1:11" ht="27" customHeight="true">
      <c r="A148" s="122" t="s"/>
      <c r="B148" s="122" t="s"/>
      <c r="C148" s="123" t="s"/>
      <c r="D148" s="124" t="s"/>
      <c r="E148" s="125" t="s"/>
      <c r="F148" s="126" t="s"/>
      <c r="G148" s="127" t="s"/>
      <c r="H148" s="127" t="s"/>
      <c r="I148" s="128" t="s"/>
      <c r="J148" s="127" t="s"/>
      <c r="K148" s="127" t="s"/>
    </row>
    <row r="149" spans="1:11" ht="27" customHeight="true">
      <c r="A149" s="122" t="s"/>
      <c r="B149" s="122" t="s"/>
      <c r="C149" s="123" t="s"/>
      <c r="D149" s="124" t="s"/>
      <c r="E149" s="125" t="s"/>
      <c r="F149" s="126" t="s"/>
      <c r="G149" s="127" t="s"/>
      <c r="H149" s="127" t="s"/>
      <c r="I149" s="128" t="s"/>
      <c r="J149" s="127" t="s"/>
      <c r="K149" s="127" t="s"/>
    </row>
    <row r="150" spans="1:11" ht="27" customHeight="true">
      <c r="A150" s="122" t="s"/>
      <c r="B150" s="122" t="s"/>
      <c r="C150" s="123" t="s"/>
      <c r="D150" s="124" t="s"/>
      <c r="E150" s="125" t="s"/>
      <c r="F150" s="126" t="s"/>
      <c r="G150" s="127" t="s"/>
      <c r="H150" s="127" t="s"/>
      <c r="I150" s="128" t="s"/>
      <c r="J150" s="127" t="s"/>
      <c r="K150" s="127" t="s"/>
    </row>
    <row r="151" spans="1:11" ht="27" customHeight="true">
      <c r="A151" s="122" t="s"/>
      <c r="B151" s="122" t="s"/>
      <c r="C151" s="123" t="s"/>
      <c r="D151" s="124" t="s"/>
      <c r="E151" s="125" t="s"/>
      <c r="F151" s="126" t="s"/>
      <c r="G151" s="127" t="s"/>
      <c r="H151" s="127" t="s"/>
      <c r="I151" s="128" t="s"/>
      <c r="J151" s="127" t="s"/>
      <c r="K151" s="127" t="s"/>
    </row>
    <row r="152" spans="1:11" ht="27" customHeight="true">
      <c r="A152" s="122" t="s"/>
      <c r="B152" s="122" t="s"/>
      <c r="C152" s="123" t="s"/>
      <c r="D152" s="124" t="s"/>
      <c r="E152" s="125" t="s"/>
      <c r="F152" s="126" t="s"/>
      <c r="G152" s="127" t="s"/>
      <c r="H152" s="127" t="s"/>
      <c r="I152" s="128" t="s"/>
      <c r="J152" s="127" t="s"/>
      <c r="K152" s="127" t="s"/>
    </row>
    <row r="153" spans="1:11" ht="27" customHeight="true">
      <c r="A153" s="122" t="s"/>
      <c r="B153" s="122" t="s"/>
      <c r="C153" s="123" t="s"/>
      <c r="D153" s="124" t="s"/>
      <c r="E153" s="125" t="s"/>
      <c r="F153" s="126" t="s"/>
      <c r="G153" s="127" t="s"/>
      <c r="H153" s="127" t="s"/>
      <c r="I153" s="128" t="s"/>
      <c r="J153" s="127" t="s"/>
      <c r="K153" s="127" t="s"/>
    </row>
    <row r="154" spans="1:11" ht="27" customHeight="true">
      <c r="A154" s="122" t="s"/>
      <c r="B154" s="122" t="s"/>
      <c r="C154" s="123" t="s"/>
      <c r="D154" s="124" t="s"/>
      <c r="E154" s="125" t="s"/>
      <c r="F154" s="126" t="s"/>
      <c r="G154" s="127" t="s"/>
      <c r="H154" s="127" t="s"/>
      <c r="I154" s="128" t="s"/>
      <c r="J154" s="127" t="s"/>
      <c r="K154" s="127" t="s"/>
    </row>
    <row r="155" spans="1:11" ht="27" customHeight="true">
      <c r="A155" s="122" t="s"/>
      <c r="B155" s="122" t="s"/>
      <c r="C155" s="123" t="s"/>
      <c r="D155" s="124" t="s"/>
      <c r="E155" s="125" t="s"/>
      <c r="F155" s="126" t="s"/>
      <c r="G155" s="127" t="s"/>
      <c r="H155" s="127" t="s"/>
      <c r="I155" s="128" t="s"/>
      <c r="J155" s="127" t="s"/>
      <c r="K155" s="127" t="s"/>
    </row>
    <row r="156" spans="1:11" ht="27" customHeight="true">
      <c r="A156" s="122" t="s"/>
      <c r="B156" s="122" t="s"/>
      <c r="C156" s="123" t="s"/>
      <c r="D156" s="124" t="s"/>
      <c r="E156" s="125" t="s"/>
      <c r="F156" s="126" t="s"/>
      <c r="G156" s="127" t="s"/>
      <c r="H156" s="127" t="s"/>
      <c r="I156" s="128" t="s"/>
      <c r="J156" s="127" t="s"/>
      <c r="K156" s="127" t="s"/>
    </row>
    <row r="157" spans="1:11" ht="27" customHeight="true">
      <c r="A157" s="122" t="s"/>
      <c r="B157" s="122" t="s"/>
      <c r="C157" s="123" t="s"/>
      <c r="D157" s="124" t="s"/>
      <c r="E157" s="125" t="s"/>
      <c r="F157" s="126" t="s"/>
      <c r="G157" s="127" t="s"/>
      <c r="H157" s="127" t="s"/>
      <c r="I157" s="128" t="s"/>
      <c r="J157" s="127" t="s"/>
      <c r="K157" s="127" t="s"/>
    </row>
    <row r="158" spans="1:11" ht="27" customHeight="true">
      <c r="A158" s="122" t="s"/>
      <c r="B158" s="122" t="s"/>
      <c r="C158" s="123" t="s"/>
      <c r="D158" s="124" t="s"/>
      <c r="E158" s="125" t="s"/>
      <c r="F158" s="126" t="s"/>
      <c r="G158" s="127" t="s"/>
      <c r="H158" s="127" t="s"/>
      <c r="I158" s="128" t="s"/>
      <c r="J158" s="127" t="s"/>
      <c r="K158" s="127" t="s"/>
    </row>
    <row r="159" spans="1:11" ht="27" customHeight="true">
      <c r="A159" s="122" t="s"/>
      <c r="B159" s="122" t="s"/>
      <c r="C159" s="123" t="s"/>
      <c r="D159" s="124" t="s"/>
      <c r="E159" s="125" t="s"/>
      <c r="F159" s="126" t="s"/>
      <c r="G159" s="127" t="s"/>
      <c r="H159" s="127" t="s"/>
      <c r="I159" s="128" t="s"/>
      <c r="J159" s="127" t="s"/>
      <c r="K159" s="127" t="s"/>
    </row>
    <row r="160" spans="1:11" ht="27" customHeight="true">
      <c r="A160" s="122" t="s"/>
      <c r="B160" s="122" t="s"/>
      <c r="C160" s="123" t="s"/>
      <c r="D160" s="124" t="s"/>
      <c r="E160" s="125" t="s"/>
      <c r="F160" s="126" t="s"/>
      <c r="G160" s="127" t="s"/>
      <c r="H160" s="127" t="s"/>
      <c r="I160" s="128" t="s"/>
      <c r="J160" s="127" t="s"/>
      <c r="K160" s="127" t="s"/>
    </row>
    <row r="161" spans="1:11" ht="27" customHeight="true">
      <c r="A161" s="122" t="s"/>
      <c r="B161" s="122" t="s"/>
      <c r="C161" s="123" t="s"/>
      <c r="D161" s="124" t="s"/>
      <c r="E161" s="125" t="s"/>
      <c r="F161" s="126" t="s"/>
      <c r="G161" s="127" t="s"/>
      <c r="H161" s="127" t="s"/>
      <c r="I161" s="128" t="s"/>
      <c r="J161" s="127" t="s"/>
      <c r="K161" s="127" t="s"/>
    </row>
    <row r="162" spans="1:11" ht="27" customHeight="true">
      <c r="A162" s="122" t="s"/>
      <c r="B162" s="122" t="s"/>
      <c r="C162" s="123" t="s"/>
      <c r="D162" s="124" t="s"/>
      <c r="E162" s="125" t="s"/>
      <c r="F162" s="126" t="s"/>
      <c r="G162" s="127" t="s"/>
      <c r="H162" s="127" t="s"/>
      <c r="I162" s="128" t="s"/>
      <c r="J162" s="127" t="s"/>
      <c r="K162" s="127" t="s"/>
    </row>
    <row r="163" spans="1:11" ht="26" customHeight="true">
      <c r="A163" s="122" t="s"/>
      <c r="B163" s="122" t="s"/>
      <c r="C163" s="123" t="s"/>
      <c r="D163" s="124" t="s"/>
      <c r="E163" s="125" t="s"/>
      <c r="F163" s="126" t="s"/>
      <c r="G163" s="127" t="s"/>
      <c r="H163" s="127" t="s"/>
      <c r="I163" s="128" t="s"/>
      <c r="J163" s="127" t="s"/>
      <c r="K163" s="127" t="s"/>
    </row>
    <row r="164" spans="1:11" ht="26" customHeight="true">
      <c r="A164" s="122" t="s"/>
      <c r="B164" s="122" t="s"/>
      <c r="C164" s="123" t="s"/>
      <c r="D164" s="124" t="s"/>
      <c r="E164" s="125" t="s"/>
      <c r="F164" s="126" t="s"/>
      <c r="G164" s="127" t="s"/>
      <c r="H164" s="127" t="s"/>
      <c r="I164" s="128" t="s"/>
      <c r="J164" s="127" t="s"/>
      <c r="K164" s="127" t="s"/>
    </row>
    <row r="165" spans="1:11" ht="26" customHeight="true">
      <c r="A165" s="122" t="s"/>
      <c r="B165" s="122" t="s"/>
      <c r="C165" s="123" t="s"/>
      <c r="D165" s="124" t="s"/>
      <c r="E165" s="125" t="s"/>
      <c r="F165" s="126" t="s"/>
      <c r="G165" s="127" t="s"/>
      <c r="H165" s="127" t="s"/>
      <c r="I165" s="128" t="s"/>
      <c r="J165" s="127" t="s"/>
      <c r="K165" s="127" t="s"/>
    </row>
    <row r="166" spans="1:11" ht="26" customHeight="true">
      <c r="A166" s="122" t="s"/>
      <c r="B166" s="122" t="s"/>
      <c r="C166" s="123" t="s"/>
      <c r="D166" s="124" t="s"/>
      <c r="E166" s="125" t="s"/>
      <c r="F166" s="126" t="s"/>
      <c r="G166" s="127" t="s"/>
      <c r="H166" s="127" t="s"/>
      <c r="I166" s="128" t="s"/>
      <c r="J166" s="127" t="s"/>
      <c r="K166" s="127" t="s"/>
    </row>
    <row r="167" spans="1:11" ht="26" customHeight="true">
      <c r="A167" s="122" t="s"/>
      <c r="B167" s="122" t="s"/>
      <c r="C167" s="123" t="s"/>
      <c r="D167" s="124" t="s"/>
      <c r="E167" s="125" t="s"/>
      <c r="F167" s="126" t="s"/>
      <c r="G167" s="127" t="s"/>
      <c r="H167" s="127" t="s"/>
      <c r="I167" s="128" t="s"/>
      <c r="J167" s="127" t="s"/>
      <c r="K167" s="127" t="s"/>
    </row>
    <row r="168" spans="1:11" ht="26" customHeight="true">
      <c r="A168" s="122" t="s"/>
      <c r="B168" s="122" t="s"/>
      <c r="C168" s="123" t="s"/>
      <c r="D168" s="124" t="s"/>
      <c r="E168" s="125" t="s"/>
      <c r="F168" s="126" t="s"/>
      <c r="G168" s="127" t="s"/>
      <c r="H168" s="127" t="s"/>
      <c r="I168" s="128" t="s"/>
      <c r="J168" s="127" t="s"/>
      <c r="K168" s="127" t="s"/>
    </row>
    <row r="169" spans="1:11">
      <c r="A169" s="122" t="s"/>
      <c r="B169" s="122" t="s"/>
      <c r="C169" s="123" t="s"/>
      <c r="D169" s="124" t="s"/>
      <c r="E169" s="125" t="s"/>
      <c r="F169" s="126" t="s"/>
      <c r="G169" s="127" t="s"/>
      <c r="H169" s="127" t="s"/>
      <c r="I169" s="128" t="s"/>
      <c r="J169" s="127" t="s"/>
      <c r="K169" s="127" t="s"/>
    </row>
    <row r="170" spans="1:11">
      <c r="A170" s="122" t="s"/>
      <c r="B170" s="122" t="s"/>
      <c r="C170" s="123" t="s"/>
      <c r="D170" s="124" t="s"/>
      <c r="E170" s="125" t="s"/>
      <c r="F170" s="126" t="s"/>
      <c r="G170" s="127" t="s"/>
      <c r="H170" s="127" t="s"/>
      <c r="I170" s="128" t="s"/>
      <c r="J170" s="127" t="s"/>
      <c r="K170" s="127" t="s"/>
    </row>
    <row r="171" spans="1:11">
      <c r="A171" s="122" t="s"/>
      <c r="B171" s="122" t="s"/>
      <c r="C171" s="123" t="s"/>
      <c r="D171" s="124" t="s"/>
      <c r="E171" s="125" t="s"/>
      <c r="F171" s="126" t="s"/>
      <c r="G171" s="127" t="s"/>
      <c r="H171" s="127" t="s"/>
      <c r="I171" s="128" t="s"/>
      <c r="J171" s="127" t="s"/>
      <c r="K171" s="127" t="s"/>
    </row>
    <row r="172" spans="1:11">
      <c r="A172" s="122" t="s"/>
      <c r="B172" s="122" t="s"/>
      <c r="C172" s="123" t="s"/>
      <c r="D172" s="124" t="s"/>
      <c r="E172" s="125" t="s"/>
      <c r="F172" s="126" t="s"/>
      <c r="G172" s="127" t="s"/>
      <c r="H172" s="127" t="s"/>
      <c r="I172" s="128" t="s"/>
      <c r="J172" s="127" t="s"/>
      <c r="K172" s="127" t="s"/>
    </row>
    <row r="173" spans="1:11">
      <c r="A173" s="122" t="s"/>
      <c r="B173" s="122" t="s"/>
      <c r="C173" s="123" t="s"/>
      <c r="D173" s="124" t="s"/>
      <c r="E173" s="125" t="s"/>
      <c r="F173" s="126" t="s"/>
      <c r="G173" s="127" t="s"/>
      <c r="H173" s="127" t="s"/>
      <c r="I173" s="128" t="s"/>
      <c r="J173" s="127" t="s"/>
      <c r="K173" s="127" t="s"/>
    </row>
    <row r="174" spans="1:11">
      <c r="A174" s="122" t="s"/>
      <c r="B174" s="122" t="s"/>
      <c r="C174" s="123" t="s"/>
      <c r="D174" s="124" t="s"/>
      <c r="E174" s="125" t="s"/>
      <c r="F174" s="126" t="s"/>
      <c r="G174" s="127" t="s"/>
      <c r="H174" s="127" t="s"/>
      <c r="I174" s="128" t="s"/>
      <c r="J174" s="127" t="s"/>
      <c r="K174" s="127" t="s"/>
    </row>
    <row r="175" spans="1:11">
      <c r="A175" s="122" t="s"/>
      <c r="B175" s="122" t="s"/>
      <c r="C175" s="123" t="s"/>
      <c r="D175" s="124" t="s"/>
      <c r="E175" s="125" t="s"/>
      <c r="F175" s="126" t="s"/>
      <c r="G175" s="127" t="s"/>
      <c r="H175" s="127" t="s"/>
      <c r="I175" s="128" t="s"/>
      <c r="J175" s="127" t="s"/>
      <c r="K175" s="127" t="s"/>
    </row>
    <row r="176" spans="1:11">
      <c r="A176" s="122" t="s"/>
      <c r="B176" s="122" t="s"/>
      <c r="C176" s="123" t="s"/>
      <c r="D176" s="124" t="s"/>
      <c r="E176" s="125" t="s"/>
      <c r="F176" s="126" t="s"/>
      <c r="G176" s="127" t="s"/>
      <c r="H176" s="127" t="s"/>
      <c r="I176" s="128" t="s"/>
      <c r="J176" s="127" t="s"/>
      <c r="K176" s="127" t="s"/>
    </row>
    <row r="177" spans="1:11">
      <c r="A177" s="122" t="s"/>
      <c r="B177" s="122" t="s"/>
      <c r="C177" s="123" t="s"/>
      <c r="D177" s="124" t="s"/>
      <c r="E177" s="125" t="s"/>
      <c r="F177" s="126" t="s"/>
      <c r="G177" s="127" t="s"/>
      <c r="H177" s="127" t="s"/>
      <c r="I177" s="128" t="s"/>
      <c r="J177" s="127" t="s"/>
      <c r="K177" s="127" t="s"/>
    </row>
    <row r="178" spans="1:11">
      <c r="A178" s="122" t="s"/>
      <c r="B178" s="122" t="s"/>
      <c r="C178" s="123" t="s"/>
      <c r="D178" s="124" t="s"/>
      <c r="E178" s="125" t="s"/>
      <c r="F178" s="126" t="s"/>
      <c r="G178" s="127" t="s"/>
      <c r="H178" s="127" t="s"/>
      <c r="I178" s="128" t="s"/>
      <c r="J178" s="127" t="s"/>
      <c r="K178" s="127" t="s"/>
    </row>
    <row r="179" spans="1:11">
      <c r="A179" s="122" t="s"/>
      <c r="B179" s="122" t="s"/>
      <c r="C179" s="123" t="s"/>
      <c r="D179" s="124" t="s"/>
      <c r="E179" s="125" t="s"/>
      <c r="F179" s="126" t="s"/>
      <c r="G179" s="127" t="s"/>
      <c r="H179" s="127" t="s"/>
      <c r="I179" s="128" t="s"/>
      <c r="J179" s="127" t="s"/>
      <c r="K179" s="127" t="s"/>
    </row>
    <row r="180" spans="1:11">
      <c r="A180" s="122" t="s"/>
      <c r="B180" s="122" t="s"/>
      <c r="C180" s="123" t="s"/>
      <c r="D180" s="124" t="s"/>
      <c r="E180" s="125" t="s"/>
      <c r="F180" s="126" t="s"/>
      <c r="G180" s="127" t="s"/>
      <c r="H180" s="127" t="s"/>
      <c r="I180" s="128" t="s"/>
      <c r="J180" s="127" t="s"/>
      <c r="K180" s="127" t="s"/>
    </row>
    <row r="181" spans="1:11">
      <c r="A181" s="122" t="s"/>
      <c r="B181" s="122" t="s"/>
      <c r="C181" s="123" t="s"/>
      <c r="D181" s="124" t="s"/>
      <c r="E181" s="125" t="s"/>
      <c r="F181" s="126" t="s"/>
      <c r="G181" s="127" t="s"/>
      <c r="H181" s="127" t="s"/>
      <c r="I181" s="128" t="s"/>
      <c r="J181" s="127" t="s"/>
      <c r="K181" s="127" t="s"/>
    </row>
    <row r="182" spans="1:11">
      <c r="A182" s="122" t="s"/>
      <c r="B182" s="122" t="s"/>
      <c r="C182" s="123" t="s"/>
      <c r="D182" s="124" t="s"/>
      <c r="E182" s="125" t="s"/>
      <c r="F182" s="126" t="s"/>
      <c r="G182" s="127" t="s"/>
      <c r="H182" s="127" t="s"/>
      <c r="I182" s="128" t="s"/>
      <c r="J182" s="127" t="s"/>
      <c r="K182" s="127" t="s"/>
    </row>
    <row r="183" spans="1:11">
      <c r="A183" s="122" t="s"/>
      <c r="B183" s="122" t="s"/>
      <c r="C183" s="123" t="s"/>
      <c r="D183" s="124" t="s"/>
      <c r="E183" s="125" t="s"/>
      <c r="F183" s="126" t="s"/>
      <c r="G183" s="127" t="s"/>
      <c r="H183" s="127" t="s"/>
      <c r="I183" s="128" t="s"/>
      <c r="J183" s="127" t="s"/>
      <c r="K183" s="127" t="s"/>
    </row>
    <row r="184" spans="1:11">
      <c r="A184" s="122" t="s"/>
      <c r="B184" s="122" t="s"/>
      <c r="C184" s="123" t="s"/>
      <c r="D184" s="124" t="s"/>
      <c r="E184" s="125" t="s"/>
      <c r="F184" s="126" t="s"/>
      <c r="G184" s="127" t="s"/>
      <c r="H184" s="127" t="s"/>
      <c r="I184" s="128" t="s"/>
      <c r="J184" s="127" t="s"/>
      <c r="K184" s="127" t="s"/>
    </row>
    <row r="185" spans="1:11">
      <c r="A185" s="122" t="s"/>
      <c r="B185" s="122" t="s"/>
      <c r="C185" s="123" t="s"/>
      <c r="D185" s="124" t="s"/>
      <c r="E185" s="125" t="s"/>
      <c r="F185" s="126" t="s"/>
      <c r="G185" s="127" t="s"/>
      <c r="H185" s="127" t="s"/>
      <c r="I185" s="128" t="s"/>
      <c r="J185" s="127" t="s"/>
      <c r="K185" s="127" t="s"/>
    </row>
    <row r="186" spans="1:11">
      <c r="A186" s="122" t="s"/>
      <c r="B186" s="122" t="s"/>
      <c r="C186" s="123" t="s"/>
      <c r="D186" s="124" t="s"/>
      <c r="E186" s="125" t="s"/>
      <c r="F186" s="126" t="s"/>
      <c r="G186" s="127" t="s"/>
      <c r="H186" s="127" t="s"/>
      <c r="I186" s="128" t="s"/>
      <c r="J186" s="127" t="s"/>
      <c r="K186" s="127" t="s"/>
    </row>
    <row r="187" spans="1:11">
      <c r="A187" s="122" t="s"/>
      <c r="B187" s="122" t="s"/>
      <c r="C187" s="123" t="s"/>
      <c r="D187" s="124" t="s"/>
      <c r="E187" s="125" t="s"/>
      <c r="F187" s="126" t="s"/>
      <c r="G187" s="127" t="s"/>
      <c r="H187" s="127" t="s"/>
      <c r="I187" s="128" t="s"/>
      <c r="J187" s="127" t="s"/>
      <c r="K187" s="127" t="s"/>
    </row>
    <row r="188" spans="1:11">
      <c r="A188" s="122" t="s"/>
      <c r="B188" s="122" t="s"/>
      <c r="C188" s="123" t="s"/>
      <c r="D188" s="124" t="s"/>
      <c r="E188" s="125" t="s"/>
      <c r="F188" s="126" t="s"/>
      <c r="G188" s="127" t="s"/>
      <c r="H188" s="127" t="s"/>
      <c r="I188" s="128" t="s"/>
      <c r="J188" s="127" t="s"/>
      <c r="K188" s="127" t="s"/>
    </row>
    <row r="189" spans="1:11">
      <c r="A189" s="122" t="s"/>
      <c r="B189" s="122" t="s"/>
      <c r="C189" s="123" t="s"/>
      <c r="D189" s="124" t="s"/>
      <c r="E189" s="125" t="s"/>
      <c r="F189" s="126" t="s"/>
      <c r="G189" s="127" t="s"/>
      <c r="H189" s="127" t="s"/>
      <c r="I189" s="128" t="s"/>
      <c r="J189" s="127" t="s"/>
      <c r="K189" s="127" t="s"/>
    </row>
    <row r="190" spans="1:11">
      <c r="A190" s="122" t="s"/>
      <c r="B190" s="122" t="s"/>
      <c r="C190" s="123" t="s"/>
      <c r="D190" s="124" t="s"/>
      <c r="E190" s="125" t="s"/>
      <c r="F190" s="126" t="s"/>
      <c r="G190" s="127" t="s"/>
      <c r="H190" s="127" t="s"/>
      <c r="I190" s="128" t="s"/>
      <c r="J190" s="127" t="s"/>
      <c r="K190" s="127" t="s"/>
    </row>
    <row r="191" spans="1:11">
      <c r="A191" s="122" t="s"/>
      <c r="B191" s="122" t="s"/>
      <c r="C191" s="123" t="s"/>
      <c r="D191" s="124" t="s"/>
      <c r="E191" s="125" t="s"/>
      <c r="F191" s="126" t="s"/>
      <c r="G191" s="127" t="s"/>
      <c r="H191" s="127" t="s"/>
      <c r="I191" s="128" t="s"/>
      <c r="J191" s="127" t="s"/>
      <c r="K191" s="127" t="s"/>
    </row>
    <row r="192" spans="1:11">
      <c r="A192" s="122" t="s"/>
      <c r="B192" s="122" t="s"/>
      <c r="C192" s="123" t="s"/>
      <c r="D192" s="124" t="s"/>
      <c r="E192" s="125" t="s"/>
      <c r="F192" s="126" t="s"/>
      <c r="G192" s="127" t="s"/>
      <c r="H192" s="127" t="s"/>
      <c r="I192" s="128" t="s"/>
      <c r="J192" s="127" t="s"/>
      <c r="K192" s="127" t="s"/>
    </row>
    <row r="193" spans="1:11">
      <c r="A193" s="122" t="s"/>
      <c r="B193" s="122" t="s"/>
      <c r="C193" s="123" t="s"/>
      <c r="D193" s="124" t="s"/>
      <c r="E193" s="125" t="s"/>
      <c r="F193" s="126" t="s"/>
      <c r="G193" s="127" t="s"/>
      <c r="H193" s="127" t="s"/>
      <c r="I193" s="128" t="s"/>
      <c r="J193" s="127" t="s"/>
      <c r="K193" s="127" t="s"/>
    </row>
    <row r="194" spans="1:11">
      <c r="A194" s="122" t="s"/>
      <c r="B194" s="122" t="s"/>
      <c r="C194" s="123" t="s"/>
      <c r="D194" s="124" t="s"/>
      <c r="E194" s="125" t="s"/>
      <c r="F194" s="126" t="s"/>
      <c r="G194" s="127" t="s"/>
      <c r="H194" s="127" t="s"/>
      <c r="I194" s="128" t="s"/>
      <c r="J194" s="127" t="s"/>
      <c r="K194" s="127" t="s"/>
    </row>
    <row r="195" spans="1:11">
      <c r="A195" s="122" t="s"/>
      <c r="B195" s="122" t="s"/>
      <c r="C195" s="123" t="s"/>
      <c r="D195" s="124" t="s"/>
      <c r="E195" s="125" t="s"/>
      <c r="F195" s="126" t="s"/>
      <c r="G195" s="127" t="s"/>
      <c r="H195" s="127" t="s"/>
      <c r="I195" s="128" t="s"/>
      <c r="J195" s="127" t="s"/>
      <c r="K195" s="127" t="s"/>
    </row>
    <row r="196" spans="1:11">
      <c r="A196" s="122" t="s"/>
      <c r="B196" s="122" t="s"/>
      <c r="C196" s="123" t="s"/>
      <c r="D196" s="124" t="s"/>
      <c r="E196" s="125" t="s"/>
      <c r="F196" s="126" t="s"/>
      <c r="G196" s="127" t="s"/>
      <c r="H196" s="127" t="s"/>
      <c r="I196" s="128" t="s"/>
      <c r="J196" s="127" t="s"/>
      <c r="K196" s="127" t="s"/>
    </row>
    <row r="197" spans="1:11">
      <c r="A197" s="122" t="s"/>
      <c r="B197" s="122" t="s"/>
      <c r="C197" s="123" t="s"/>
      <c r="D197" s="124" t="s"/>
      <c r="E197" s="125" t="s"/>
      <c r="F197" s="126" t="s"/>
      <c r="G197" s="127" t="s"/>
      <c r="H197" s="127" t="s"/>
      <c r="I197" s="128" t="s"/>
      <c r="J197" s="127" t="s"/>
      <c r="K197" s="127" t="s"/>
    </row>
    <row r="198" spans="1:11">
      <c r="A198" s="122" t="s"/>
      <c r="B198" s="122" t="s"/>
      <c r="C198" s="123" t="s"/>
      <c r="D198" s="124" t="s"/>
      <c r="E198" s="125" t="s"/>
      <c r="F198" s="126" t="s"/>
      <c r="G198" s="127" t="s"/>
      <c r="H198" s="127" t="s"/>
      <c r="I198" s="128" t="s"/>
      <c r="J198" s="127" t="s"/>
      <c r="K198" s="127" t="s"/>
    </row>
    <row r="199" spans="1:11">
      <c r="A199" s="122" t="s"/>
      <c r="B199" s="122" t="s"/>
      <c r="C199" s="123" t="s"/>
      <c r="D199" s="124" t="s"/>
      <c r="E199" s="125" t="s"/>
      <c r="F199" s="126" t="s"/>
      <c r="G199" s="127" t="s"/>
      <c r="H199" s="127" t="s"/>
      <c r="I199" s="128" t="s"/>
      <c r="J199" s="127" t="s"/>
      <c r="K199" s="127" t="s"/>
    </row>
    <row r="200" spans="1:11">
      <c r="A200" s="122" t="s"/>
      <c r="B200" s="122" t="s"/>
      <c r="C200" s="123" t="s"/>
      <c r="D200" s="124" t="s"/>
      <c r="E200" s="125" t="s"/>
      <c r="F200" s="126" t="s"/>
      <c r="G200" s="127" t="s"/>
      <c r="H200" s="127" t="s"/>
      <c r="I200" s="128" t="s"/>
      <c r="J200" s="127" t="s"/>
      <c r="K200" s="127" t="s"/>
    </row>
    <row r="201" spans="1:11">
      <c r="A201" s="122" t="s"/>
      <c r="B201" s="122" t="s"/>
      <c r="C201" s="123" t="s"/>
      <c r="D201" s="124" t="s"/>
      <c r="E201" s="125" t="s"/>
      <c r="F201" s="126" t="s"/>
      <c r="G201" s="127" t="s"/>
      <c r="H201" s="127" t="s"/>
      <c r="I201" s="128" t="s"/>
      <c r="J201" s="127" t="s"/>
      <c r="K201" s="127" t="s"/>
    </row>
    <row r="202" spans="1:11">
      <c r="A202" s="122" t="s"/>
      <c r="B202" s="122" t="s"/>
      <c r="C202" s="123" t="s"/>
      <c r="D202" s="124" t="s"/>
      <c r="E202" s="125" t="s"/>
      <c r="F202" s="126" t="s"/>
      <c r="G202" s="127" t="s"/>
      <c r="H202" s="127" t="s"/>
      <c r="I202" s="128" t="s"/>
      <c r="J202" s="127" t="s"/>
      <c r="K202" s="127" t="s"/>
    </row>
    <row r="203" spans="1:11">
      <c r="A203" s="122" t="s"/>
      <c r="B203" s="122" t="s"/>
      <c r="C203" s="123" t="s"/>
      <c r="D203" s="124" t="s"/>
      <c r="E203" s="125" t="s"/>
      <c r="F203" s="126" t="s"/>
      <c r="G203" s="127" t="s"/>
      <c r="H203" s="127" t="s"/>
      <c r="I203" s="128" t="s"/>
      <c r="J203" s="127" t="s"/>
      <c r="K203" s="127" t="s"/>
    </row>
    <row r="204" spans="1:11">
      <c r="A204" s="122" t="s"/>
      <c r="B204" s="122" t="s"/>
      <c r="C204" s="123" t="s"/>
      <c r="D204" s="124" t="s"/>
      <c r="E204" s="125" t="s"/>
      <c r="F204" s="126" t="s"/>
      <c r="G204" s="127" t="s"/>
      <c r="H204" s="127" t="s"/>
      <c r="I204" s="128" t="s"/>
      <c r="J204" s="127" t="s"/>
      <c r="K204" s="127" t="s"/>
    </row>
    <row r="205" spans="1:11">
      <c r="A205" s="122" t="s"/>
      <c r="B205" s="122" t="s"/>
      <c r="C205" s="123" t="s"/>
      <c r="D205" s="124" t="s"/>
      <c r="E205" s="125" t="s"/>
      <c r="F205" s="126" t="s"/>
      <c r="G205" s="127" t="s"/>
      <c r="H205" s="127" t="s"/>
      <c r="I205" s="128" t="s"/>
      <c r="J205" s="127" t="s"/>
      <c r="K205" s="127" t="s"/>
    </row>
    <row r="206" spans="1:11">
      <c r="A206" s="122" t="s"/>
      <c r="B206" s="122" t="s"/>
      <c r="C206" s="123" t="s"/>
      <c r="D206" s="124" t="s"/>
      <c r="E206" s="125" t="s"/>
      <c r="F206" s="126" t="s"/>
      <c r="G206" s="127" t="s"/>
      <c r="H206" s="127" t="s"/>
      <c r="I206" s="128" t="s"/>
      <c r="J206" s="127" t="s"/>
      <c r="K206" s="127" t="s"/>
    </row>
    <row r="207" spans="1:11">
      <c r="A207" s="122" t="s"/>
      <c r="B207" s="122" t="s"/>
      <c r="C207" s="123" t="s"/>
      <c r="D207" s="124" t="s"/>
      <c r="E207" s="125" t="s"/>
      <c r="F207" s="126" t="s"/>
      <c r="G207" s="127" t="s"/>
      <c r="H207" s="127" t="s"/>
      <c r="I207" s="128" t="s"/>
      <c r="J207" s="127" t="s"/>
      <c r="K207" s="127" t="s"/>
    </row>
    <row r="208" spans="1:11">
      <c r="A208" s="122" t="s"/>
      <c r="B208" s="122" t="s"/>
      <c r="C208" s="123" t="s"/>
      <c r="D208" s="124" t="s"/>
      <c r="E208" s="125" t="s"/>
      <c r="F208" s="126" t="s"/>
      <c r="G208" s="127" t="s"/>
      <c r="H208" s="127" t="s"/>
      <c r="I208" s="128" t="s"/>
      <c r="J208" s="127" t="s"/>
      <c r="K208" s="127" t="s"/>
    </row>
    <row r="209" spans="1:11">
      <c r="A209" s="122" t="s"/>
      <c r="B209" s="122" t="s"/>
      <c r="C209" s="123" t="s"/>
      <c r="D209" s="124" t="s"/>
      <c r="E209" s="125" t="s"/>
      <c r="F209" s="126" t="s"/>
      <c r="G209" s="127" t="s"/>
      <c r="H209" s="127" t="s"/>
      <c r="I209" s="128" t="s"/>
      <c r="J209" s="127" t="s"/>
      <c r="K209" s="127" t="s"/>
    </row>
    <row r="210" spans="1:11">
      <c r="A210" s="122" t="s"/>
      <c r="B210" s="122" t="s"/>
      <c r="C210" s="123" t="s"/>
      <c r="D210" s="124" t="s"/>
      <c r="E210" s="125" t="s"/>
      <c r="F210" s="126" t="s"/>
      <c r="G210" s="127" t="s"/>
      <c r="H210" s="127" t="s"/>
      <c r="I210" s="128" t="s"/>
      <c r="J210" s="127" t="s"/>
      <c r="K210" s="127" t="s"/>
    </row>
    <row r="211" spans="1:11">
      <c r="A211" s="122" t="s"/>
      <c r="B211" s="122" t="s"/>
      <c r="C211" s="123" t="s"/>
      <c r="D211" s="124" t="s"/>
      <c r="E211" s="125" t="s"/>
      <c r="F211" s="126" t="s"/>
      <c r="G211" s="127" t="s"/>
      <c r="H211" s="127" t="s"/>
      <c r="I211" s="128" t="s"/>
      <c r="J211" s="127" t="s"/>
      <c r="K211" s="127" t="s"/>
    </row>
    <row r="212" spans="1:11">
      <c r="A212" s="122" t="s"/>
      <c r="B212" s="122" t="s"/>
      <c r="C212" s="123" t="s"/>
      <c r="D212" s="124" t="s"/>
      <c r="E212" s="125" t="s"/>
      <c r="F212" s="126" t="s"/>
      <c r="G212" s="127" t="s"/>
      <c r="H212" s="127" t="s"/>
      <c r="I212" s="128" t="s"/>
      <c r="J212" s="127" t="s"/>
      <c r="K212" s="127" t="s"/>
    </row>
    <row r="213" spans="1:11">
      <c r="A213" s="122" t="s"/>
      <c r="B213" s="122" t="s"/>
      <c r="C213" s="123" t="s"/>
      <c r="D213" s="124" t="s"/>
      <c r="E213" s="125" t="s"/>
      <c r="F213" s="126" t="s"/>
      <c r="G213" s="127" t="s"/>
      <c r="H213" s="127" t="s"/>
      <c r="I213" s="128" t="s"/>
      <c r="J213" s="127" t="s"/>
      <c r="K213" s="127" t="s"/>
    </row>
    <row r="214" spans="1:11">
      <c r="A214" s="122" t="s"/>
      <c r="B214" s="122" t="s"/>
      <c r="C214" s="123" t="s"/>
      <c r="D214" s="124" t="s"/>
      <c r="E214" s="125" t="s"/>
      <c r="F214" s="126" t="s"/>
      <c r="G214" s="127" t="s"/>
      <c r="H214" s="127" t="s"/>
      <c r="I214" s="128" t="s"/>
      <c r="J214" s="127" t="s"/>
      <c r="K214" s="127" t="s"/>
    </row>
    <row r="215" spans="1:11">
      <c r="A215" s="122" t="s"/>
      <c r="B215" s="122" t="s"/>
      <c r="C215" s="123" t="s"/>
      <c r="D215" s="124" t="s"/>
      <c r="E215" s="125" t="s"/>
      <c r="F215" s="126" t="s"/>
      <c r="G215" s="127" t="s"/>
      <c r="H215" s="127" t="s"/>
      <c r="I215" s="128" t="s"/>
      <c r="J215" s="127" t="s"/>
      <c r="K215" s="127" t="s"/>
    </row>
    <row r="216" spans="1:11">
      <c r="A216" s="122" t="s"/>
      <c r="B216" s="122" t="s"/>
      <c r="C216" s="123" t="s"/>
      <c r="D216" s="124" t="s"/>
      <c r="E216" s="125" t="s"/>
      <c r="F216" s="126" t="s"/>
      <c r="G216" s="127" t="s"/>
      <c r="H216" s="127" t="s"/>
      <c r="I216" s="128" t="s"/>
      <c r="J216" s="127" t="s"/>
      <c r="K216" s="127" t="s"/>
    </row>
    <row r="217" spans="1:11">
      <c r="A217" s="122" t="s"/>
      <c r="B217" s="122" t="s"/>
      <c r="C217" s="123" t="s"/>
      <c r="D217" s="124" t="s"/>
      <c r="E217" s="125" t="s"/>
      <c r="F217" s="126" t="s"/>
      <c r="G217" s="127" t="s"/>
      <c r="H217" s="127" t="s"/>
      <c r="I217" s="128" t="s"/>
      <c r="J217" s="127" t="s"/>
      <c r="K217" s="127" t="s"/>
    </row>
    <row r="218" spans="1:11">
      <c r="A218" s="122" t="s"/>
      <c r="B218" s="122" t="s"/>
      <c r="C218" s="123" t="s"/>
      <c r="D218" s="124" t="s"/>
      <c r="E218" s="125" t="s"/>
      <c r="F218" s="126" t="s"/>
      <c r="G218" s="127" t="s"/>
      <c r="H218" s="127" t="s"/>
      <c r="I218" s="128" t="s"/>
      <c r="J218" s="127" t="s"/>
      <c r="K218" s="127" t="s"/>
    </row>
    <row r="219" spans="1:11">
      <c r="A219" s="122" t="s"/>
      <c r="B219" s="122" t="s"/>
      <c r="C219" s="123" t="s"/>
      <c r="D219" s="124" t="s"/>
      <c r="E219" s="125" t="s"/>
      <c r="F219" s="126" t="s"/>
      <c r="G219" s="127" t="s"/>
      <c r="H219" s="127" t="s"/>
      <c r="I219" s="128" t="s"/>
      <c r="J219" s="127" t="s"/>
      <c r="K219" s="127" t="s"/>
    </row>
    <row r="220" spans="1:11">
      <c r="A220" s="122" t="s"/>
      <c r="B220" s="122" t="s"/>
      <c r="C220" s="123" t="s"/>
      <c r="D220" s="124" t="s"/>
      <c r="E220" s="125" t="s"/>
      <c r="F220" s="126" t="s"/>
      <c r="G220" s="127" t="s"/>
      <c r="H220" s="127" t="s"/>
      <c r="I220" s="128" t="s"/>
      <c r="J220" s="127" t="s"/>
      <c r="K220" s="127" t="s"/>
    </row>
    <row r="221" spans="1:11">
      <c r="A221" s="122" t="s"/>
      <c r="B221" s="122" t="s"/>
      <c r="C221" s="123" t="s"/>
      <c r="D221" s="124" t="s"/>
      <c r="E221" s="125" t="s"/>
      <c r="F221" s="126" t="s"/>
      <c r="G221" s="127" t="s"/>
      <c r="H221" s="127" t="s"/>
      <c r="I221" s="128" t="s"/>
      <c r="J221" s="127" t="s"/>
      <c r="K221" s="127" t="s"/>
    </row>
    <row r="222" spans="1:11">
      <c r="A222" s="122" t="s"/>
      <c r="B222" s="122" t="s"/>
      <c r="C222" s="123" t="s"/>
      <c r="D222" s="124" t="s"/>
      <c r="E222" s="125" t="s"/>
      <c r="F222" s="126" t="s"/>
      <c r="G222" s="127" t="s"/>
      <c r="H222" s="127" t="s"/>
      <c r="I222" s="128" t="s"/>
      <c r="J222" s="127" t="s"/>
      <c r="K222" s="127" t="s"/>
    </row>
    <row r="223" spans="1:11">
      <c r="A223" s="122" t="s"/>
      <c r="B223" s="122" t="s"/>
      <c r="C223" s="123" t="s"/>
      <c r="D223" s="124" t="s"/>
      <c r="E223" s="125" t="s"/>
      <c r="F223" s="126" t="s"/>
      <c r="G223" s="127" t="s"/>
      <c r="H223" s="127" t="s"/>
      <c r="I223" s="128" t="s"/>
      <c r="J223" s="127" t="s"/>
      <c r="K223" s="127" t="s"/>
    </row>
    <row r="224" spans="1:11">
      <c r="A224" s="122" t="s"/>
      <c r="B224" s="122" t="s"/>
      <c r="C224" s="123" t="s"/>
      <c r="D224" s="124" t="s"/>
      <c r="E224" s="125" t="s"/>
      <c r="F224" s="126" t="s"/>
      <c r="G224" s="127" t="s"/>
      <c r="H224" s="127" t="s"/>
      <c r="I224" s="128" t="s"/>
      <c r="J224" s="127" t="s"/>
      <c r="K224" s="127" t="s"/>
    </row>
    <row r="225" spans="1:11">
      <c r="A225" s="122" t="s"/>
      <c r="B225" s="122" t="s"/>
      <c r="C225" s="123" t="s"/>
      <c r="D225" s="124" t="s"/>
      <c r="E225" s="125" t="s"/>
      <c r="F225" s="126" t="s"/>
      <c r="G225" s="127" t="s"/>
      <c r="H225" s="127" t="s"/>
      <c r="I225" s="128" t="s"/>
      <c r="J225" s="127" t="s"/>
      <c r="K225" s="127" t="s"/>
    </row>
    <row r="226" spans="1:11">
      <c r="A226" s="122" t="s"/>
      <c r="B226" s="122" t="s"/>
      <c r="C226" s="123" t="s"/>
      <c r="D226" s="124" t="s"/>
      <c r="E226" s="125" t="s"/>
      <c r="F226" s="126" t="s"/>
      <c r="G226" s="127" t="s"/>
      <c r="H226" s="127" t="s"/>
      <c r="I226" s="128" t="s"/>
      <c r="J226" s="127" t="s"/>
      <c r="K226" s="127" t="s"/>
    </row>
    <row r="227" spans="1:11">
      <c r="A227" s="122" t="s"/>
      <c r="B227" s="122" t="s"/>
      <c r="C227" s="123" t="s"/>
      <c r="D227" s="124" t="s"/>
      <c r="E227" s="125" t="s"/>
      <c r="F227" s="126" t="s"/>
      <c r="G227" s="127" t="s"/>
      <c r="H227" s="127" t="s"/>
      <c r="I227" s="128" t="s"/>
      <c r="J227" s="127" t="s"/>
      <c r="K227" s="127" t="s"/>
    </row>
    <row r="228" spans="1:11">
      <c r="A228" s="122" t="s"/>
      <c r="B228" s="122" t="s"/>
      <c r="C228" s="123" t="s"/>
      <c r="D228" s="124" t="s"/>
      <c r="E228" s="125" t="s"/>
      <c r="F228" s="126" t="s"/>
      <c r="G228" s="127" t="s"/>
      <c r="H228" s="127" t="s"/>
      <c r="I228" s="128" t="s"/>
      <c r="J228" s="127" t="s"/>
      <c r="K228" s="127" t="s"/>
    </row>
    <row r="229" spans="1:11">
      <c r="A229" s="122" t="s"/>
      <c r="B229" s="122" t="s"/>
      <c r="C229" s="123" t="s"/>
      <c r="D229" s="124" t="s"/>
      <c r="E229" s="125" t="s"/>
      <c r="F229" s="126" t="s"/>
      <c r="G229" s="127" t="s"/>
      <c r="H229" s="127" t="s"/>
      <c r="I229" s="128" t="s"/>
      <c r="J229" s="127" t="s"/>
      <c r="K229" s="127" t="s"/>
    </row>
    <row r="230" spans="1:11">
      <c r="A230" s="122" t="s"/>
      <c r="B230" s="122" t="s"/>
      <c r="C230" s="123" t="s"/>
      <c r="D230" s="124" t="s"/>
      <c r="E230" s="125" t="s"/>
      <c r="F230" s="126" t="s"/>
      <c r="G230" s="127" t="s"/>
      <c r="H230" s="127" t="s"/>
      <c r="I230" s="128" t="s"/>
      <c r="J230" s="127" t="s"/>
      <c r="K230" s="127" t="s"/>
    </row>
    <row r="231" spans="1:11">
      <c r="A231" s="122" t="s"/>
      <c r="B231" s="122" t="s"/>
      <c r="C231" s="123" t="s"/>
      <c r="D231" s="124" t="s"/>
      <c r="E231" s="125" t="s"/>
      <c r="F231" s="126" t="s"/>
      <c r="G231" s="127" t="s"/>
      <c r="H231" s="127" t="s"/>
      <c r="I231" s="128" t="s"/>
      <c r="J231" s="127" t="s"/>
      <c r="K231" s="127" t="s"/>
    </row>
    <row r="232" spans="1:11">
      <c r="A232" s="122" t="s"/>
      <c r="B232" s="122" t="s"/>
      <c r="C232" s="123" t="s"/>
      <c r="D232" s="124" t="s"/>
      <c r="E232" s="125" t="s"/>
      <c r="F232" s="126" t="s"/>
      <c r="G232" s="127" t="s"/>
      <c r="H232" s="127" t="s"/>
      <c r="I232" s="128" t="s"/>
      <c r="J232" s="127" t="s"/>
      <c r="K232" s="127" t="s"/>
    </row>
    <row r="233" spans="1:11">
      <c r="A233" s="122" t="s"/>
      <c r="B233" s="122" t="s"/>
      <c r="C233" s="123" t="s"/>
      <c r="D233" s="124" t="s"/>
      <c r="E233" s="125" t="s"/>
      <c r="F233" s="126" t="s"/>
      <c r="G233" s="127" t="s"/>
      <c r="H233" s="127" t="s"/>
      <c r="I233" s="128" t="s"/>
      <c r="J233" s="127" t="s"/>
      <c r="K233" s="127" t="s"/>
    </row>
    <row r="234" spans="1:11">
      <c r="A234" s="122" t="s"/>
      <c r="B234" s="122" t="s"/>
      <c r="C234" s="123" t="s"/>
      <c r="D234" s="124" t="s"/>
      <c r="E234" s="125" t="s"/>
      <c r="F234" s="126" t="s"/>
      <c r="G234" s="127" t="s"/>
      <c r="H234" s="127" t="s"/>
      <c r="I234" s="128" t="s"/>
      <c r="J234" s="127" t="s"/>
      <c r="K234" s="127" t="s"/>
    </row>
    <row r="235" spans="1:11">
      <c r="A235" s="122" t="s"/>
      <c r="B235" s="122" t="s"/>
      <c r="C235" s="123" t="s"/>
      <c r="D235" s="124" t="s"/>
      <c r="E235" s="125" t="s"/>
      <c r="F235" s="126" t="s"/>
      <c r="G235" s="127" t="s"/>
      <c r="H235" s="127" t="s"/>
      <c r="I235" s="128" t="s"/>
      <c r="J235" s="127" t="s"/>
      <c r="K235" s="127" t="s"/>
    </row>
    <row r="236" spans="1:11">
      <c r="A236" s="122" t="s"/>
      <c r="B236" s="122" t="s"/>
      <c r="C236" s="123" t="s"/>
      <c r="D236" s="124" t="s"/>
      <c r="E236" s="125" t="s"/>
      <c r="F236" s="126" t="s"/>
      <c r="G236" s="127" t="s"/>
      <c r="H236" s="127" t="s"/>
      <c r="I236" s="128" t="s"/>
      <c r="J236" s="127" t="s"/>
      <c r="K236" s="127" t="s"/>
    </row>
    <row r="237" spans="1:11">
      <c r="A237" s="122" t="s"/>
      <c r="B237" s="122" t="s"/>
      <c r="C237" s="123" t="s"/>
      <c r="D237" s="124" t="s"/>
      <c r="E237" s="125" t="s"/>
      <c r="F237" s="126" t="s"/>
      <c r="G237" s="127" t="s"/>
      <c r="H237" s="127" t="s"/>
      <c r="I237" s="128" t="s"/>
      <c r="J237" s="127" t="s"/>
      <c r="K237" s="127" t="s"/>
    </row>
    <row r="238" spans="1:11">
      <c r="A238" s="122" t="s"/>
      <c r="B238" s="122" t="s"/>
      <c r="C238" s="123" t="s"/>
      <c r="D238" s="124" t="s"/>
      <c r="E238" s="125" t="s"/>
      <c r="F238" s="126" t="s"/>
      <c r="G238" s="127" t="s"/>
      <c r="H238" s="127" t="s"/>
      <c r="I238" s="128" t="s"/>
      <c r="J238" s="127" t="s"/>
      <c r="K238" s="127" t="s"/>
    </row>
    <row r="239" spans="1:11">
      <c r="A239" s="122" t="s"/>
      <c r="B239" s="122" t="s"/>
      <c r="C239" s="123" t="s"/>
      <c r="D239" s="124" t="s"/>
      <c r="E239" s="125" t="s"/>
      <c r="F239" s="126" t="s"/>
      <c r="G239" s="127" t="s"/>
      <c r="H239" s="127" t="s"/>
      <c r="I239" s="128" t="s"/>
      <c r="J239" s="127" t="s"/>
      <c r="K239" s="127" t="s"/>
    </row>
    <row r="240" spans="1:11">
      <c r="A240" s="122" t="s"/>
      <c r="B240" s="122" t="s"/>
      <c r="C240" s="123" t="s"/>
      <c r="D240" s="124" t="s"/>
      <c r="E240" s="125" t="s"/>
      <c r="F240" s="126" t="s"/>
      <c r="G240" s="127" t="s"/>
      <c r="H240" s="127" t="s"/>
      <c r="I240" s="128" t="s"/>
      <c r="J240" s="127" t="s"/>
      <c r="K240" s="127" t="s"/>
    </row>
    <row r="241" spans="1:11">
      <c r="A241" s="122" t="s"/>
      <c r="B241" s="122" t="s"/>
      <c r="C241" s="123" t="s"/>
      <c r="D241" s="124" t="s"/>
      <c r="E241" s="125" t="s"/>
      <c r="F241" s="126" t="s"/>
      <c r="G241" s="127" t="s"/>
      <c r="H241" s="127" t="s"/>
      <c r="I241" s="128" t="s"/>
      <c r="J241" s="127" t="s"/>
      <c r="K241" s="127" t="s"/>
    </row>
    <row r="242" spans="1:11">
      <c r="A242" s="122" t="s"/>
      <c r="B242" s="122" t="s"/>
      <c r="C242" s="123" t="s"/>
      <c r="D242" s="124" t="s"/>
      <c r="E242" s="125" t="s"/>
      <c r="F242" s="126" t="s"/>
      <c r="G242" s="127" t="s"/>
      <c r="H242" s="127" t="s"/>
      <c r="I242" s="128" t="s"/>
      <c r="J242" s="127" t="s"/>
      <c r="K242" s="127" t="s"/>
    </row>
    <row r="243" spans="1:11">
      <c r="A243" s="122" t="s"/>
      <c r="B243" s="122" t="s"/>
      <c r="C243" s="123" t="s"/>
      <c r="D243" s="124" t="s"/>
      <c r="E243" s="125" t="s"/>
      <c r="F243" s="126" t="s"/>
      <c r="G243" s="127" t="s"/>
      <c r="H243" s="127" t="s"/>
      <c r="I243" s="128" t="s"/>
      <c r="J243" s="127" t="s"/>
      <c r="K243" s="127" t="s"/>
    </row>
    <row r="244" spans="1:11">
      <c r="A244" s="122" t="s"/>
      <c r="B244" s="122" t="s"/>
      <c r="C244" s="123" t="s"/>
      <c r="D244" s="124" t="s"/>
      <c r="E244" s="125" t="s"/>
      <c r="F244" s="126" t="s"/>
      <c r="G244" s="127" t="s"/>
      <c r="H244" s="127" t="s"/>
      <c r="I244" s="128" t="s"/>
      <c r="J244" s="127" t="s"/>
      <c r="K244" s="127" t="s"/>
    </row>
    <row r="245" spans="1:11">
      <c r="A245" s="122" t="s"/>
      <c r="B245" s="122" t="s"/>
      <c r="C245" s="123" t="s"/>
      <c r="D245" s="124" t="s"/>
      <c r="E245" s="125" t="s"/>
      <c r="F245" s="126" t="s"/>
      <c r="G245" s="127" t="s"/>
      <c r="H245" s="127" t="s"/>
      <c r="I245" s="128" t="s"/>
      <c r="J245" s="127" t="s"/>
      <c r="K245" s="127" t="s"/>
    </row>
    <row r="246" spans="1:11">
      <c r="A246" s="122" t="s"/>
      <c r="B246" s="122" t="s"/>
      <c r="C246" s="123" t="s"/>
      <c r="D246" s="124" t="s"/>
      <c r="E246" s="125" t="s"/>
      <c r="F246" s="126" t="s"/>
      <c r="G246" s="127" t="s"/>
      <c r="H246" s="127" t="s"/>
      <c r="I246" s="128" t="s"/>
      <c r="J246" s="127" t="s"/>
      <c r="K246" s="127" t="s"/>
    </row>
    <row r="247" spans="1:11">
      <c r="A247" s="122" t="s"/>
      <c r="B247" s="122" t="s"/>
      <c r="C247" s="123" t="s"/>
      <c r="D247" s="124" t="s"/>
      <c r="E247" s="125" t="s"/>
      <c r="F247" s="126" t="s"/>
      <c r="G247" s="127" t="s"/>
      <c r="H247" s="127" t="s"/>
      <c r="I247" s="128" t="s"/>
      <c r="J247" s="127" t="s"/>
      <c r="K247" s="127" t="s"/>
    </row>
    <row r="248" spans="1:11">
      <c r="A248" s="122" t="s"/>
      <c r="B248" s="122" t="s"/>
      <c r="C248" s="123" t="s"/>
      <c r="D248" s="124" t="s"/>
      <c r="E248" s="125" t="s"/>
      <c r="F248" s="126" t="s"/>
      <c r="G248" s="127" t="s"/>
      <c r="H248" s="127" t="s"/>
      <c r="I248" s="128" t="s"/>
      <c r="J248" s="127" t="s"/>
      <c r="K248" s="127" t="s"/>
    </row>
    <row r="249" spans="1:11">
      <c r="A249" s="122" t="s"/>
      <c r="B249" s="122" t="s"/>
      <c r="C249" s="123" t="s"/>
      <c r="D249" s="124" t="s"/>
      <c r="E249" s="125" t="s"/>
      <c r="F249" s="126" t="s"/>
      <c r="G249" s="127" t="s"/>
      <c r="H249" s="127" t="s"/>
      <c r="I249" s="128" t="s"/>
      <c r="J249" s="127" t="s"/>
      <c r="K249" s="127" t="s"/>
    </row>
    <row r="250" spans="1:11">
      <c r="A250" s="122" t="s"/>
      <c r="B250" s="122" t="s"/>
      <c r="C250" s="123" t="s"/>
      <c r="D250" s="124" t="s"/>
      <c r="E250" s="125" t="s"/>
      <c r="F250" s="126" t="s"/>
      <c r="G250" s="127" t="s"/>
      <c r="H250" s="127" t="s"/>
      <c r="I250" s="128" t="s"/>
      <c r="J250" s="127" t="s"/>
      <c r="K250" s="127" t="s"/>
    </row>
    <row r="251" spans="1:11">
      <c r="A251" s="122" t="s"/>
      <c r="B251" s="122" t="s"/>
      <c r="C251" s="123" t="s"/>
      <c r="D251" s="124" t="s"/>
      <c r="E251" s="125" t="s"/>
      <c r="F251" s="126" t="s"/>
      <c r="G251" s="127" t="s"/>
      <c r="H251" s="127" t="s"/>
      <c r="I251" s="128" t="s"/>
      <c r="J251" s="127" t="s"/>
      <c r="K251" s="127" t="s"/>
    </row>
    <row r="252" spans="1:11">
      <c r="A252" s="122" t="s"/>
      <c r="B252" s="122" t="s"/>
      <c r="C252" s="123" t="s"/>
      <c r="D252" s="124" t="s"/>
      <c r="E252" s="125" t="s"/>
      <c r="F252" s="126" t="s"/>
      <c r="G252" s="127" t="s"/>
      <c r="H252" s="127" t="s"/>
      <c r="I252" s="128" t="s"/>
      <c r="J252" s="127" t="s"/>
      <c r="K252" s="127" t="s"/>
    </row>
    <row r="253" spans="1:11">
      <c r="A253" s="122" t="s"/>
      <c r="B253" s="122" t="s"/>
      <c r="C253" s="123" t="s"/>
      <c r="D253" s="124" t="s"/>
      <c r="E253" s="125" t="s"/>
      <c r="F253" s="126" t="s"/>
      <c r="G253" s="127" t="s"/>
      <c r="H253" s="127" t="s"/>
      <c r="I253" s="128" t="s"/>
      <c r="J253" s="127" t="s"/>
      <c r="K253" s="127" t="s"/>
    </row>
    <row r="254" spans="1:11">
      <c r="A254" s="122" t="s"/>
      <c r="B254" s="122" t="s"/>
      <c r="C254" s="123" t="s"/>
      <c r="D254" s="124" t="s"/>
      <c r="E254" s="125" t="s"/>
      <c r="F254" s="126" t="s"/>
      <c r="G254" s="127" t="s"/>
      <c r="H254" s="127" t="s"/>
      <c r="I254" s="128" t="s"/>
      <c r="J254" s="127" t="s"/>
      <c r="K254" s="127" t="s"/>
    </row>
    <row r="255" spans="1:11">
      <c r="A255" s="122" t="s"/>
      <c r="B255" s="122" t="s"/>
      <c r="C255" s="123" t="s"/>
      <c r="D255" s="124" t="s"/>
      <c r="E255" s="125" t="s"/>
      <c r="F255" s="126" t="s"/>
      <c r="G255" s="127" t="s"/>
      <c r="H255" s="127" t="s"/>
      <c r="I255" s="128" t="s"/>
      <c r="J255" s="127" t="s"/>
      <c r="K255" s="127" t="s"/>
    </row>
    <row r="256" spans="1:11">
      <c r="A256" s="122" t="s"/>
      <c r="B256" s="122" t="s"/>
      <c r="C256" s="123" t="s"/>
      <c r="D256" s="124" t="s"/>
      <c r="E256" s="125" t="s"/>
      <c r="F256" s="126" t="s"/>
      <c r="G256" s="127" t="s"/>
      <c r="H256" s="127" t="s"/>
      <c r="I256" s="128" t="s"/>
      <c r="J256" s="127" t="s"/>
      <c r="K256" s="127" t="s"/>
    </row>
    <row r="257" spans="1:11">
      <c r="A257" s="122" t="s"/>
      <c r="B257" s="122" t="s"/>
      <c r="C257" s="123" t="s"/>
      <c r="D257" s="124" t="s"/>
      <c r="E257" s="125" t="s"/>
      <c r="F257" s="126" t="s"/>
      <c r="G257" s="127" t="s"/>
      <c r="H257" s="127" t="s"/>
      <c r="I257" s="128" t="s"/>
      <c r="J257" s="127" t="s"/>
      <c r="K257" s="127" t="s"/>
    </row>
    <row r="258" spans="1:11">
      <c r="A258" s="122" t="s"/>
      <c r="B258" s="122" t="s"/>
      <c r="C258" s="123" t="s"/>
      <c r="D258" s="124" t="s"/>
      <c r="E258" s="125" t="s"/>
      <c r="F258" s="126" t="s"/>
      <c r="G258" s="127" t="s"/>
      <c r="H258" s="127" t="s"/>
      <c r="I258" s="128" t="s"/>
      <c r="J258" s="127" t="s"/>
      <c r="K258" s="127" t="s"/>
    </row>
    <row r="259" spans="1:11">
      <c r="A259" s="122" t="s"/>
      <c r="B259" s="122" t="s"/>
      <c r="C259" s="123" t="s"/>
      <c r="D259" s="124" t="s"/>
      <c r="E259" s="125" t="s"/>
      <c r="F259" s="126" t="s"/>
      <c r="G259" s="127" t="s"/>
      <c r="H259" s="127" t="s"/>
      <c r="I259" s="128" t="s"/>
      <c r="J259" s="127" t="s"/>
      <c r="K259" s="127" t="s"/>
    </row>
    <row r="260" spans="1:11">
      <c r="A260" s="122" t="s"/>
      <c r="B260" s="122" t="s"/>
      <c r="C260" s="123" t="s"/>
      <c r="D260" s="124" t="s"/>
      <c r="E260" s="125" t="s"/>
      <c r="F260" s="126" t="s"/>
      <c r="G260" s="127" t="s"/>
      <c r="H260" s="127" t="s"/>
      <c r="I260" s="128" t="s"/>
      <c r="J260" s="127" t="s"/>
      <c r="K260" s="127" t="s"/>
    </row>
    <row r="261" spans="1:11">
      <c r="A261" s="122" t="s"/>
      <c r="B261" s="122" t="s"/>
      <c r="C261" s="123" t="s"/>
      <c r="D261" s="124" t="s"/>
      <c r="E261" s="125" t="s"/>
      <c r="F261" s="126" t="s"/>
      <c r="G261" s="127" t="s"/>
      <c r="H261" s="127" t="s"/>
      <c r="I261" s="128" t="s"/>
      <c r="J261" s="127" t="s"/>
      <c r="K261" s="127" t="s"/>
    </row>
    <row r="262" spans="1:11">
      <c r="A262" s="122" t="s"/>
      <c r="B262" s="122" t="s"/>
      <c r="C262" s="123" t="s"/>
      <c r="D262" s="124" t="s"/>
      <c r="E262" s="125" t="s"/>
      <c r="F262" s="126" t="s"/>
      <c r="G262" s="127" t="s"/>
      <c r="H262" s="127" t="s"/>
      <c r="I262" s="128" t="s"/>
      <c r="J262" s="127" t="s"/>
      <c r="K262" s="127" t="s"/>
    </row>
  </sheetData>
  <autoFilter ref="A2:AC133">
    <sortState ref="A3:AC133"/>
  </autoFilter>
  <mergeCells count="67">
    <mergeCell ref="C10:C13"/>
    <mergeCell ref="C73:C74"/>
    <mergeCell ref="L1:M1"/>
    <mergeCell ref="C14:C15"/>
    <mergeCell ref="B29:B33"/>
    <mergeCell ref="C53:C54"/>
    <mergeCell ref="N1:O1"/>
    <mergeCell ref="P1:Q1"/>
    <mergeCell ref="R1:S1"/>
    <mergeCell ref="T1:U1"/>
    <mergeCell ref="V1:W1"/>
    <mergeCell ref="X1:Y1"/>
    <mergeCell ref="AB1:AC1"/>
    <mergeCell ref="C59:C60"/>
    <mergeCell ref="C69:C70"/>
    <mergeCell ref="C105:C106"/>
    <mergeCell ref="B18:B21"/>
    <mergeCell ref="C18:C19"/>
    <mergeCell ref="C20:C21"/>
    <mergeCell ref="C29:C32"/>
    <mergeCell ref="C22:C24"/>
    <mergeCell ref="C107:C110"/>
    <mergeCell ref="G1:K1"/>
    <mergeCell ref="A1:F1"/>
    <mergeCell ref="B87:B92"/>
    <mergeCell ref="C3:C9"/>
    <mergeCell ref="B3:B13"/>
    <mergeCell ref="B81:B86"/>
    <mergeCell ref="C81:C84"/>
    <mergeCell ref="B55:B63"/>
    <mergeCell ref="B65:B70"/>
    <mergeCell ref="A64:A70"/>
    <mergeCell ref="C66:C67"/>
    <mergeCell ref="C98:C100"/>
    <mergeCell ref="C77:C78"/>
    <mergeCell ref="Z1:AA1"/>
    <mergeCell ref="B107:B113"/>
    <mergeCell ref="C111:C113"/>
    <mergeCell ref="C126:C133"/>
    <mergeCell ref="A3:A21"/>
    <mergeCell ref="B14:B17"/>
    <mergeCell ref="C25:C28"/>
    <mergeCell ref="B22:B28"/>
    <mergeCell ref="C35:C36"/>
    <mergeCell ref="C44:C46"/>
    <mergeCell ref="C38:C39"/>
    <mergeCell ref="B47:B54"/>
    <mergeCell ref="A47:A63"/>
    <mergeCell ref="C61:C62"/>
    <mergeCell ref="B101:B106"/>
    <mergeCell ref="B71:B72"/>
    <mergeCell ref="C71:C72"/>
    <mergeCell ref="B73:B80"/>
    <mergeCell ref="A71:A86"/>
    <mergeCell ref="C87:C89"/>
    <mergeCell ref="C90:C91"/>
    <mergeCell ref="C101:C104"/>
    <mergeCell ref="C114:C119"/>
    <mergeCell ref="C121:C123"/>
    <mergeCell ref="A87:A100"/>
    <mergeCell ref="B95:B100"/>
    <mergeCell ref="A101:A133"/>
    <mergeCell ref="B114:B133"/>
    <mergeCell ref="B41:B46"/>
    <mergeCell ref="C41:C43"/>
    <mergeCell ref="A22:A46"/>
    <mergeCell ref="B34:B40"/>
  </mergeCells>
  <conditionalFormatting sqref="L1:AC262">
    <cfRule type="cellIs" dxfId="8" priority="1" operator="equal" text="按需选用">
      <formula>TEXT(L1,"G/通用格式")=TEXT("按需选用","G/通用格式")</formula>
      <formula>TEXT(L1,"G/通用格式")=TEXT("按需选用","G/通用格式")</formula>
    </cfRule>
  </conditionalFormatting>
  <conditionalFormatting sqref="L1:AC262">
    <cfRule type="cellIs" dxfId="8" priority="2" operator="equal" text="有应用计划">
      <formula>TEXT(L1,"G/通用格式")=TEXT("有应用计划","G/通用格式")</formula>
      <formula>TEXT(L1,"G/通用格式")=TEXT("有应用计划","G/通用格式")</formula>
    </cfRule>
  </conditionalFormatting>
  <conditionalFormatting sqref="L1:AC262">
    <cfRule type="cellIs" dxfId="8" priority="3" operator="equal" text="无规划">
      <formula>TEXT(L1,"G/通用格式")=TEXT("无规划","G/通用格式")</formula>
      <formula>TEXT(L1,"G/通用格式")=TEXT("无规划","G/通用格式")</formula>
    </cfRule>
  </conditionalFormatting>
  <conditionalFormatting sqref="L1:AC262">
    <cfRule type="cellIs" dxfId="9" priority="4" operator="equal" text="试点中">
      <formula>TEXT(L1,"G/通用格式")=TEXT("试点中","G/通用格式")</formula>
      <formula>TEXT(L1,"G/通用格式")=TEXT("试点中","G/通用格式")</formula>
    </cfRule>
  </conditionalFormatting>
  <conditionalFormatting sqref="L1:AC262">
    <cfRule type="cellIs" dxfId="1" priority="5" operator="equal" text="淘汰中">
      <formula>TEXT(L1,"G/通用格式")=TEXT("淘汰中","G/通用格式")</formula>
      <formula>TEXT(L1,"G/通用格式")=TEXT("淘汰中","G/通用格式")</formula>
    </cfRule>
  </conditionalFormatting>
  <conditionalFormatting sqref="L1:AC262">
    <cfRule type="cellIs" dxfId="10" priority="6" operator="equal" text="维持不变">
      <formula>TEXT(L1,"G/通用格式")=TEXT("维持不变","G/通用格式")</formula>
      <formula>TEXT(L1,"G/通用格式")=TEXT("维持不变","G/通用格式")</formula>
    </cfRule>
  </conditionalFormatting>
  <conditionalFormatting sqref="L1:AC262">
    <cfRule type="cellIs" dxfId="11" priority="7" operator="equal" text="存量维持">
      <formula>TEXT(L1,"G/通用格式")=TEXT("存量维持","G/通用格式")</formula>
      <formula>TEXT(L1,"G/通用格式")=TEXT("存量维持","G/通用格式")</formula>
    </cfRule>
  </conditionalFormatting>
  <conditionalFormatting sqref="L1:AC262">
    <cfRule type="cellIs" dxfId="11" priority="8" operator="equal" text="存量维持">
      <formula>TEXT(L1,"G/通用格式")=TEXT("存量维持","G/通用格式")</formula>
      <formula>TEXT(L1,"G/通用格式")=TEXT("存量维持","G/通用格式")</formula>
    </cfRule>
  </conditionalFormatting>
  <conditionalFormatting sqref="L1:AC262">
    <cfRule type="cellIs" dxfId="12" priority="9" operator="equal" text="当前方案">
      <formula>TEXT(L1,"G/通用格式")=TEXT("当前方案","G/通用格式")</formula>
      <formula>TEXT(L1,"G/通用格式")=TEXT("当前方案","G/通用格式")</formula>
    </cfRule>
  </conditionalFormatting>
  <conditionalFormatting sqref="L1:AC262">
    <cfRule type="cellIs" dxfId="2" priority="10" operator="equal" text="逐步淘汰">
      <formula>TEXT(L1,"G/通用格式")=TEXT("逐步淘汰","G/通用格式")</formula>
      <formula>TEXT(L1,"G/通用格式")=TEXT("逐步淘汰","G/通用格式")</formula>
    </cfRule>
  </conditionalFormatting>
  <conditionalFormatting sqref="L1:AC262">
    <cfRule type="cellIs" dxfId="11" priority="11" operator="equal" text="新技术试点">
      <formula>TEXT(L1,"G/通用格式")=TEXT("新技术试点","G/通用格式")</formula>
      <formula>TEXT(L1,"G/通用格式")=TEXT("新技术试点","G/通用格式")</formula>
    </cfRule>
  </conditionalFormatting>
  <conditionalFormatting sqref="L1:AC262">
    <cfRule type="cellIs" dxfId="13" priority="12" operator="equal" text="未涉及">
      <formula>TEXT(L1,"G/通用格式")=TEXT("未涉及","G/通用格式")</formula>
      <formula>TEXT(L1,"G/通用格式")=TEXT("未涉及","G/通用格式")</formula>
    </cfRule>
  </conditionalFormatting>
  <conditionalFormatting sqref="E1:E262">
    <cfRule type="containsText" dxfId="14" priority="13" operator="containsText" text="逐步淘汰">
      <formula>NOT(ISERROR(SEARCH("逐步淘汰",E1)))</formula>
      <formula>NOT(ISERROR(SEARCH("逐步淘汰",E1)))</formula>
    </cfRule>
  </conditionalFormatting>
  <conditionalFormatting sqref="E1:E262">
    <cfRule type="containsText" dxfId="15" priority="14" operator="containsText" text="新技术试点">
      <formula>NOT(ISERROR(SEARCH("新技术试点",E1)))</formula>
      <formula>NOT(ISERROR(SEARCH("新技术试点",E1)))</formula>
    </cfRule>
  </conditionalFormatting>
  <conditionalFormatting sqref="E1:E262">
    <cfRule type="containsText" dxfId="5" priority="15" operator="containsText" text="待决策">
      <formula>NOT(ISERROR(SEARCH("待决策",E1)))</formula>
      <formula>NOT(ISERROR(SEARCH("待决策",E1)))</formula>
    </cfRule>
  </conditionalFormatting>
  <conditionalFormatting sqref="E1:E262">
    <cfRule type="containsText" dxfId="16" priority="16" operator="containsText" text="存量维持">
      <formula>NOT(ISERROR(SEARCH("存量维持",E1)))</formula>
      <formula>NOT(ISERROR(SEARCH("存量维持",E1)))</formula>
    </cfRule>
  </conditionalFormatting>
  <conditionalFormatting sqref="E1:E262">
    <cfRule type="containsText" dxfId="17" priority="17" operator="containsText" text="首选推荐">
      <formula>NOT(ISERROR(SEARCH("首选推荐",E1)))</formula>
      <formula>NOT(ISERROR(SEARCH("首选推荐",E1)))</formula>
    </cfRule>
  </conditionalFormatting>
  <dataValidations>
    <dataValidation type="list" errorStyle="stop" allowBlank="true" showDropDown="false" showInputMessage="true" showErrorMessage="true" prompt="" sqref="AC1:AC1048576">
      <formula1>=配置表!$E$3:$E$7</formula1>
    </dataValidation>
    <dataValidation type="list" errorStyle="stop" allowBlank="true" showDropDown="false" showInputMessage="true" showErrorMessage="true" prompt="" sqref="AA1:AA1048576">
      <formula1>=配置表!$E$3:$E$7</formula1>
    </dataValidation>
    <dataValidation type="list" errorStyle="stop" allowBlank="true" showDropDown="false" showInputMessage="true" showErrorMessage="true" prompt="" sqref="Z1:Z1048576">
      <formula1>=配置表!$D$3:$D$7</formula1>
    </dataValidation>
    <dataValidation type="list" errorStyle="stop" allowBlank="true" showDropDown="false" showInputMessage="true" showErrorMessage="true" prompt="" sqref="Y1:Y1048576">
      <formula1>=配置表!$E$3:$E$7</formula1>
    </dataValidation>
    <dataValidation type="list" errorStyle="stop" allowBlank="true" showDropDown="false" showInputMessage="true" showErrorMessage="true" prompt="" sqref="X1:X1048576">
      <formula1>=配置表!$D$3:$D$7</formula1>
    </dataValidation>
    <dataValidation type="list" errorStyle="stop" allowBlank="true" showDropDown="false" showInputMessage="true" showErrorMessage="true" prompt="" sqref="W1:W1048576">
      <formula1>=配置表!$E$3:$E$7</formula1>
    </dataValidation>
    <dataValidation type="list" errorStyle="stop" allowBlank="true" showDropDown="false" showInputMessage="true" showErrorMessage="true" prompt="" sqref="V1:V1048576">
      <formula1>=配置表!$D$3:$D$7</formula1>
    </dataValidation>
    <dataValidation type="list" errorStyle="stop" allowBlank="true" showDropDown="false" showInputMessage="true" showErrorMessage="true" prompt="" sqref="U1:U1048576">
      <formula1>=配置表!$E$3:$E$7</formula1>
    </dataValidation>
    <dataValidation type="list" errorStyle="stop" allowBlank="true" showDropDown="false" showInputMessage="true" showErrorMessage="true" prompt="" sqref="N1:N1048576">
      <formula1>=配置表!$D$3:$D$7</formula1>
    </dataValidation>
    <dataValidation type="list" errorStyle="stop" allowBlank="true" showDropDown="false" showInputMessage="true" showErrorMessage="true" prompt="" sqref="M1:M1048576">
      <formula1>=配置表!$E$3:$E$7</formula1>
    </dataValidation>
    <dataValidation type="list" errorStyle="stop" allowBlank="true" showDropDown="false" showInputMessage="true" showErrorMessage="true" prompt="" sqref="L1:L1048576">
      <formula1>=配置表!$D$3:$D$7</formula1>
    </dataValidation>
    <dataValidation type="list" errorStyle="stop" allowBlank="true" showDropDown="false" showInputMessage="true" showErrorMessage="true" prompt="" sqref="AB1:AB1048576">
      <formula1>=配置表!$D$3:$D$7</formula1>
    </dataValidation>
    <dataValidation type="list" errorStyle="stop" allowBlank="true" showDropDown="false" showInputMessage="true" showErrorMessage="true" prompt="" sqref="E1:E1048576">
      <formula1>=配置表!$B$3:$B$7</formula1>
    </dataValidation>
    <dataValidation type="list" errorStyle="stop" allowBlank="true" showDropDown="false" showInputMessage="true" showErrorMessage="true" prompt="" sqref="P1:P1048576">
      <formula1>=配置表!$D$3:$D$7</formula1>
    </dataValidation>
    <dataValidation type="list" errorStyle="stop" allowBlank="true" showDropDown="false" showInputMessage="true" showErrorMessage="true" prompt="" sqref="O1:O1048576">
      <formula1>=配置表!$E$3:$E$7</formula1>
    </dataValidation>
    <dataValidation type="list" errorStyle="stop" allowBlank="true" showDropDown="false" showInputMessage="true" showErrorMessage="true" prompt="" sqref="Q1:Q1048576">
      <formula1>=配置表!$E$3:$E$7</formula1>
    </dataValidation>
    <dataValidation type="list" errorStyle="stop" allowBlank="true" showDropDown="false" showInputMessage="true" showErrorMessage="true" prompt="" sqref="R1:R1048576">
      <formula1>=配置表!$D$3:$D$7</formula1>
    </dataValidation>
    <dataValidation type="list" errorStyle="stop" allowBlank="true" showDropDown="false" showInputMessage="true" showErrorMessage="true" prompt="" sqref="S1:S1048576">
      <formula1>=配置表!$E$3:$E$7</formula1>
    </dataValidation>
    <dataValidation type="list" errorStyle="stop" allowBlank="true" showDropDown="false" showInputMessage="true" showErrorMessage="true" prompt="" sqref="T1:T1048576">
      <formula1>=配置表!$D$3:$D$7</formula1>
    </dataValidation>
  </dataValidations>
  <hyperlinks>
    <hyperlink ref="F14" r:id="rId0"/>
    <hyperlink ref="F15" r:id="rId1"/>
    <hyperlink ref="F16" r:id="rId2"/>
    <hyperlink ref="F17" r:id="rId3"/>
    <hyperlink ref="F38" r:id="rId4"/>
    <hyperlink ref="F49" r:id="rId4"/>
    <hyperlink ref="D56" r:id="rId5"/>
    <hyperlink ref="D57" r:id="rId6"/>
    <hyperlink ref="D58" r:id="rId7"/>
    <hyperlink ref="D63" r:id="rId8"/>
    <hyperlink ref="F96" r:id="rId9"/>
    <hyperlink ref="F112" r:id="rId9"/>
    <hyperlink ref="F125" r:id="rId10"/>
  </hyperlinks>
</worksheet>
</file>

<file path=xl/worksheets/sheet5.xml><?xml version="1.0" encoding="utf-8"?>
<worksheet xmlns="http://schemas.openxmlformats.org/spreadsheetml/2006/main">
  <sheetPr>
    <tabColor rgb="FFFFFFFF"/>
  </sheetPr>
  <dimension ref="H200"/>
  <sheetViews>
    <sheetView showGridLines="true" rightToLeft="false" workbookViewId="0"/>
  </sheetViews>
  <cols>
    <col min="1" max="1" width="11.332" customWidth="true"/>
    <col min="2" max="2" width="11.4727" customWidth="true"/>
    <col min="3" max="3" width="17.543" customWidth="true"/>
    <col min="4" max="4" width="20.2422" customWidth="true"/>
    <col min="5" max="5" width="13.9023" customWidth="true"/>
    <col min="6" max="6" width="45.8828" hidden="true" customWidth="true"/>
    <col min="7" max="7" width="11.7422" hidden="true" customWidth="true"/>
    <col min="8" max="8" width="29.1523" customWidth="true"/>
    <col min="9" max="9" width="16.4609" customWidth="true"/>
  </cols>
  <sheetData>
    <row r="1" spans="1:9">
      <c r="A1" s="3" t="s">
        <v>1</v>
      </c>
      <c r="B1" s="4" t="s"/>
      <c r="C1" s="4" t="s"/>
      <c r="D1" s="4" t="s"/>
      <c r="E1" s="4" t="s"/>
      <c r="F1" s="95" t="s"/>
      <c r="G1" s="327" t="s">
        <v>319</v>
      </c>
      <c r="H1" s="327" t="s">
        <v>459</v>
      </c>
      <c r="I1" s="327" t="s">
        <v>460</v>
      </c>
    </row>
    <row r="2" spans="1:9">
      <c r="A2" s="3" t="s">
        <v>12</v>
      </c>
      <c r="B2" s="3" t="s">
        <v>13</v>
      </c>
      <c r="C2" s="9" t="s">
        <v>14</v>
      </c>
      <c r="D2" s="3" t="s">
        <v>15</v>
      </c>
      <c r="E2" s="10" t="s">
        <v>597</v>
      </c>
      <c r="F2" s="328" t="s">
        <v>16</v>
      </c>
      <c r="G2" s="4" t="s"/>
      <c r="H2" s="83" t="s"/>
      <c r="I2" s="83" t="s"/>
    </row>
    <row r="3" spans="1:9" customHeight="false">
      <c r="A3" s="79" t="s">
        <v>293</v>
      </c>
      <c r="B3" s="17" t="s">
        <v>18</v>
      </c>
      <c r="C3" s="18" t="s">
        <v>607</v>
      </c>
      <c r="D3" s="25" t="s">
        <v>32</v>
      </c>
      <c r="E3" s="20" t="s">
        <v>19</v>
      </c>
      <c r="F3" s="21" t="s"/>
      <c r="G3" s="329">
        <v>0.782608695652174</v>
      </c>
      <c r="H3" s="29" t="s">
        <v>461</v>
      </c>
      <c r="I3" s="330" t="s"/>
    </row>
    <row r="4" spans="1:9" customHeight="false">
      <c r="A4" s="4" t="s"/>
      <c r="B4" s="4" t="s"/>
      <c r="C4" s="4" t="s"/>
      <c r="D4" s="25" t="s">
        <v>33</v>
      </c>
      <c r="E4" s="30" t="s">
        <v>25</v>
      </c>
      <c r="F4" s="29" t="s">
        <v>34</v>
      </c>
      <c r="G4" s="331" t="s"/>
      <c r="H4" s="332" t="s"/>
      <c r="I4" s="4" t="s"/>
    </row>
    <row r="5" spans="1:9" customHeight="false">
      <c r="A5" s="4" t="s"/>
      <c r="B5" s="4" t="s"/>
      <c r="C5" s="4" t="s"/>
      <c r="D5" s="25" t="s">
        <v>35</v>
      </c>
      <c r="E5" s="20" t="s">
        <v>19</v>
      </c>
      <c r="F5" s="21" t="s"/>
      <c r="G5" s="331" t="s"/>
      <c r="H5" s="332" t="s"/>
      <c r="I5" s="4" t="s"/>
    </row>
    <row r="6" spans="1:9" customHeight="false">
      <c r="A6" s="4" t="s"/>
      <c r="B6" s="4" t="s"/>
      <c r="C6" s="4" t="s"/>
      <c r="D6" s="25" t="s">
        <v>36</v>
      </c>
      <c r="E6" s="20" t="s">
        <v>25</v>
      </c>
      <c r="F6" s="29" t="s">
        <v>37</v>
      </c>
      <c r="G6" s="333" t="s"/>
      <c r="H6" s="332" t="s"/>
      <c r="I6" s="4" t="s"/>
    </row>
    <row r="7" spans="1:9" customHeight="false">
      <c r="A7" s="41" t="s">
        <v>337</v>
      </c>
      <c r="B7" s="17" t="s">
        <v>348</v>
      </c>
      <c r="C7" s="36" t="s">
        <v>85</v>
      </c>
      <c r="D7" s="25" t="s">
        <v>86</v>
      </c>
      <c r="E7" s="20" t="s">
        <v>29</v>
      </c>
      <c r="F7" s="334" t="s">
        <v>351</v>
      </c>
      <c r="G7" s="219">
        <v>0</v>
      </c>
      <c r="H7" s="335" t="s">
        <v>462</v>
      </c>
      <c r="I7" s="336" t="s"/>
    </row>
    <row r="8" spans="1:9" ht="56" customHeight="true">
      <c r="A8" s="42" t="s"/>
      <c r="B8" s="4" t="s"/>
      <c r="C8" s="38" t="s"/>
      <c r="D8" s="25" t="s">
        <v>352</v>
      </c>
      <c r="E8" s="20" t="s">
        <v>29</v>
      </c>
      <c r="F8" s="334" t="s">
        <v>353</v>
      </c>
      <c r="G8" s="4" t="s"/>
      <c r="H8" s="4" t="s"/>
      <c r="I8" s="4" t="s"/>
    </row>
    <row r="9" spans="1:9" ht="37" customHeight="true">
      <c r="A9" s="42" t="s"/>
      <c r="B9" s="4" t="s"/>
      <c r="C9" s="39" t="s"/>
      <c r="D9" s="25" t="s">
        <v>354</v>
      </c>
      <c r="E9" s="20" t="s">
        <v>29</v>
      </c>
      <c r="F9" s="334" t="s">
        <v>355</v>
      </c>
      <c r="G9" s="4" t="s"/>
      <c r="H9" s="4" t="s"/>
      <c r="I9" s="4" t="s"/>
    </row>
    <row r="10" spans="1:9" ht="56" customHeight="true">
      <c r="A10" s="41" t="s">
        <v>363</v>
      </c>
      <c r="B10" s="35" t="s">
        <v>128</v>
      </c>
      <c r="C10" s="18" t="s">
        <v>627</v>
      </c>
      <c r="D10" s="59" t="s">
        <v>136</v>
      </c>
      <c r="E10" s="20" t="s">
        <v>19</v>
      </c>
      <c r="F10" s="337" t="s">
        <v>367</v>
      </c>
      <c r="G10" s="219">
        <v>0.5</v>
      </c>
      <c r="H10" s="338" t="s">
        <v>461</v>
      </c>
      <c r="I10" s="18" t="s"/>
    </row>
    <row r="11" spans="1:9" ht="56" customHeight="true">
      <c r="A11" s="42" t="s"/>
      <c r="B11" s="38" t="s"/>
      <c r="C11" s="4" t="s"/>
      <c r="D11" s="25" t="s">
        <v>138</v>
      </c>
      <c r="E11" s="47" t="s">
        <v>25</v>
      </c>
      <c r="F11" s="334" t="s">
        <v>139</v>
      </c>
      <c r="G11" s="4" t="s"/>
      <c r="H11" s="4" t="s"/>
      <c r="I11" s="4" t="s"/>
    </row>
    <row r="12" spans="1:9" customHeight="false">
      <c r="A12" s="49" t="s">
        <v>633</v>
      </c>
      <c r="B12" s="79" t="s">
        <v>374</v>
      </c>
      <c r="C12" s="36" t="s">
        <v>168</v>
      </c>
      <c r="D12" s="19" t="s">
        <v>642</v>
      </c>
      <c r="E12" s="87" t="s">
        <v>29</v>
      </c>
      <c r="F12" s="339" t="s"/>
      <c r="G12" s="180">
        <v>0</v>
      </c>
      <c r="H12" s="338" t="s">
        <v>463</v>
      </c>
      <c r="I12" s="31" t="s"/>
    </row>
    <row r="13" spans="1:9" customHeight="false">
      <c r="A13" s="4" t="s"/>
      <c r="B13" s="4" t="s"/>
      <c r="C13" s="39" t="s"/>
      <c r="D13" s="25" t="s">
        <v>169</v>
      </c>
      <c r="E13" s="87" t="s">
        <v>29</v>
      </c>
      <c r="F13" s="334" t="s"/>
      <c r="G13" s="4" t="s"/>
      <c r="H13" s="4" t="s"/>
      <c r="I13" s="4" t="s"/>
    </row>
    <row r="14" spans="1:9" customHeight="false">
      <c r="A14" s="4" t="s"/>
      <c r="B14" s="79" t="s">
        <v>375</v>
      </c>
      <c r="C14" s="36" t="s">
        <v>172</v>
      </c>
      <c r="D14" s="25" t="s">
        <v>173</v>
      </c>
      <c r="E14" s="89" t="s">
        <v>29</v>
      </c>
      <c r="F14" s="339" t="s"/>
      <c r="G14" s="180">
        <v>0</v>
      </c>
      <c r="H14" s="340" t="s">
        <v>463</v>
      </c>
      <c r="I14" s="31" t="s"/>
    </row>
    <row r="15" spans="1:9" customHeight="false">
      <c r="A15" s="4" t="s"/>
      <c r="B15" s="4" t="s"/>
      <c r="C15" s="38" t="s"/>
      <c r="D15" s="25" t="s">
        <v>174</v>
      </c>
      <c r="E15" s="89" t="s">
        <v>29</v>
      </c>
      <c r="F15" s="339" t="s"/>
      <c r="G15" s="4" t="s"/>
      <c r="H15" s="331" t="s"/>
      <c r="I15" s="4" t="s"/>
    </row>
    <row r="16" spans="1:9" customHeight="false">
      <c r="A16" s="4" t="s"/>
      <c r="B16" s="4" t="s"/>
      <c r="C16" s="38" t="s"/>
      <c r="D16" s="25" t="s">
        <v>175</v>
      </c>
      <c r="E16" s="87" t="s">
        <v>29</v>
      </c>
      <c r="F16" s="334" t="s">
        <v>176</v>
      </c>
      <c r="G16" s="4" t="s"/>
      <c r="H16" s="331" t="s"/>
      <c r="I16" s="4" t="s"/>
    </row>
    <row r="17" spans="1:9" customHeight="false">
      <c r="A17" s="4" t="s"/>
      <c r="B17" s="4" t="s"/>
      <c r="C17" s="39" t="s"/>
      <c r="D17" s="25" t="s">
        <v>177</v>
      </c>
      <c r="E17" s="89" t="s">
        <v>29</v>
      </c>
      <c r="F17" s="334" t="s"/>
      <c r="G17" s="4" t="s"/>
      <c r="H17" s="331" t="s"/>
      <c r="I17" s="4" t="s"/>
    </row>
    <row r="18" spans="1:9" customHeight="false">
      <c r="A18" s="4" t="s"/>
      <c r="B18" s="4" t="s"/>
      <c r="C18" s="31" t="s">
        <v>178</v>
      </c>
      <c r="D18" s="25" t="s">
        <v>179</v>
      </c>
      <c r="E18" s="87" t="s">
        <v>29</v>
      </c>
      <c r="F18" s="334" t="s"/>
      <c r="G18" s="180">
        <v>0</v>
      </c>
      <c r="H18" s="333" t="s"/>
      <c r="I18" s="4" t="s"/>
    </row>
    <row r="19" spans="1:9" customHeight="false">
      <c r="A19" s="41" t="s">
        <v>376</v>
      </c>
      <c r="B19" s="93" t="s">
        <v>182</v>
      </c>
      <c r="C19" s="31" t="s">
        <v>183</v>
      </c>
      <c r="D19" s="59" t="s">
        <v>184</v>
      </c>
      <c r="E19" s="94" t="s">
        <v>19</v>
      </c>
      <c r="F19" s="334" t="s">
        <v>377</v>
      </c>
      <c r="G19" s="219">
        <v>0.818181818181818</v>
      </c>
      <c r="H19" s="338" t="s">
        <v>461</v>
      </c>
      <c r="I19" s="31" t="s"/>
    </row>
    <row r="20" spans="1:9" customHeight="false">
      <c r="A20" s="42" t="s"/>
      <c r="B20" s="95" t="s"/>
      <c r="C20" s="4" t="s"/>
      <c r="D20" s="59" t="s">
        <v>185</v>
      </c>
      <c r="E20" s="94" t="s">
        <v>19</v>
      </c>
      <c r="F20" s="334" t="s">
        <v>377</v>
      </c>
      <c r="G20" s="4" t="s"/>
      <c r="H20" s="4" t="s"/>
      <c r="I20" s="4" t="s"/>
    </row>
    <row r="21" spans="1:9" customHeight="false">
      <c r="A21" s="42" t="s"/>
      <c r="B21" s="95" t="s"/>
      <c r="C21" s="83" t="s"/>
      <c r="D21" s="91" t="s">
        <v>186</v>
      </c>
      <c r="E21" s="94" t="s">
        <v>25</v>
      </c>
      <c r="F21" s="334" t="s">
        <v>377</v>
      </c>
      <c r="G21" s="4" t="s"/>
      <c r="H21" s="4" t="s"/>
      <c r="I21" s="4" t="s"/>
    </row>
    <row r="22" spans="1:9">
      <c r="A22" s="42" t="s"/>
      <c r="B22" s="95" t="s"/>
      <c r="C22" s="31" t="s">
        <v>187</v>
      </c>
      <c r="D22" s="59" t="s">
        <v>188</v>
      </c>
      <c r="E22" s="96" t="s">
        <v>29</v>
      </c>
      <c r="F22" s="334" t="s">
        <v>378</v>
      </c>
      <c r="G22" s="219">
        <v>0</v>
      </c>
      <c r="H22" s="341" t="s">
        <v>464</v>
      </c>
      <c r="I22" s="342" t="s">
        <v>465</v>
      </c>
    </row>
    <row r="23" spans="1:9">
      <c r="A23" s="42" t="s"/>
      <c r="B23" s="95" t="s"/>
      <c r="C23" s="4" t="s"/>
      <c r="D23" s="25" t="s">
        <v>189</v>
      </c>
      <c r="E23" s="97" t="s">
        <v>29</v>
      </c>
      <c r="F23" s="334" t="s">
        <v>378</v>
      </c>
      <c r="G23" s="4" t="s"/>
      <c r="H23" s="331" t="s"/>
      <c r="I23" s="4" t="s"/>
    </row>
    <row r="24" spans="1:9">
      <c r="A24" s="42" t="s"/>
      <c r="B24" s="95" t="s"/>
      <c r="C24" s="31" t="s">
        <v>172</v>
      </c>
      <c r="D24" s="25" t="s">
        <v>190</v>
      </c>
      <c r="E24" s="99" t="s">
        <v>25</v>
      </c>
      <c r="F24" s="343" t="s">
        <v>379</v>
      </c>
      <c r="G24" s="219">
        <v>0</v>
      </c>
      <c r="H24" s="331" t="s"/>
      <c r="I24" s="4" t="s"/>
    </row>
    <row r="25" spans="1:9">
      <c r="A25" s="42" t="s"/>
      <c r="B25" s="265" t="s">
        <v>380</v>
      </c>
      <c r="C25" s="266" t="s">
        <v>192</v>
      </c>
      <c r="D25" s="103" t="s">
        <v>175</v>
      </c>
      <c r="E25" s="81" t="s">
        <v>29</v>
      </c>
      <c r="F25" s="334" t="s">
        <v>381</v>
      </c>
      <c r="G25" s="219">
        <v>0</v>
      </c>
      <c r="H25" s="333" t="s"/>
      <c r="I25" s="4" t="s"/>
    </row>
    <row r="26" spans="2:9" ht="37" customHeight="true">
      <c r="B26" s="268" t="s">
        <v>701</v>
      </c>
      <c r="C26" s="344" t="s">
        <v>382</v>
      </c>
      <c r="D26" s="25" t="s">
        <v>383</v>
      </c>
      <c r="E26" s="99" t="s">
        <v>29</v>
      </c>
      <c r="F26" s="343" t="s">
        <v>384</v>
      </c>
      <c r="G26" s="219">
        <v>0</v>
      </c>
      <c r="H26" s="345" t="s">
        <v>466</v>
      </c>
      <c r="I26" s="342" t="s">
        <v>467</v>
      </c>
    </row>
    <row r="27" spans="2:9" ht="37" customHeight="true">
      <c r="B27" s="275" t="s">
        <v>395</v>
      </c>
      <c r="C27" s="346" t="s">
        <v>396</v>
      </c>
      <c r="D27" s="25" t="s">
        <v>397</v>
      </c>
      <c r="E27" s="276" t="s">
        <v>29</v>
      </c>
      <c r="F27" s="347" t="s">
        <v>398</v>
      </c>
      <c r="G27" s="219">
        <v>0</v>
      </c>
      <c r="H27" s="348" t="s">
        <v>463</v>
      </c>
      <c r="I27" s="342" t="s"/>
    </row>
    <row r="28" spans="2:9" ht="37" customHeight="true">
      <c r="B28" s="4" t="s"/>
      <c r="C28" s="39" t="s"/>
      <c r="D28" s="25" t="s">
        <v>399</v>
      </c>
      <c r="E28" s="276" t="s">
        <v>29</v>
      </c>
      <c r="F28" s="347" t="s">
        <v>400</v>
      </c>
      <c r="G28" s="4" t="s"/>
      <c r="H28" s="95" t="s"/>
      <c r="I28" s="4" t="s"/>
    </row>
    <row r="29" spans="2:9" customHeight="false">
      <c r="B29" s="4" t="s"/>
      <c r="C29" s="25" t="s">
        <v>406</v>
      </c>
      <c r="D29" s="25" t="s">
        <v>407</v>
      </c>
      <c r="E29" s="276" t="s">
        <v>29</v>
      </c>
      <c r="F29" s="347" t="s">
        <v>408</v>
      </c>
      <c r="G29" s="219">
        <v>0</v>
      </c>
      <c r="H29" s="100" t="s">
        <v>463</v>
      </c>
      <c r="I29" s="349" t="s"/>
    </row>
    <row r="30" spans="1:9" customHeight="false">
      <c r="A30" s="6" t="s"/>
      <c r="B30" s="4" t="s"/>
      <c r="C30" s="25" t="s">
        <v>409</v>
      </c>
      <c r="D30" s="25" t="s">
        <v>410</v>
      </c>
      <c r="E30" s="94" t="s">
        <v>29</v>
      </c>
      <c r="F30" s="347" t="s">
        <v>411</v>
      </c>
      <c r="G30" s="219">
        <v>0</v>
      </c>
      <c r="H30" s="39" t="s"/>
      <c r="I30" s="39" t="s"/>
    </row>
    <row r="31" spans="1:9">
      <c r="A31" s="79" t="s">
        <v>207</v>
      </c>
      <c r="B31" s="278" t="s">
        <v>207</v>
      </c>
      <c r="C31" s="109" t="s">
        <v>412</v>
      </c>
      <c r="D31" s="59" t="s">
        <v>210</v>
      </c>
      <c r="E31" s="87" t="s">
        <v>19</v>
      </c>
      <c r="F31" s="339" t="s"/>
      <c r="G31" s="219">
        <v>0.642857142857143</v>
      </c>
      <c r="H31" s="350" t="s">
        <v>468</v>
      </c>
      <c r="I31" s="342" t="s">
        <v>467</v>
      </c>
    </row>
    <row r="32" spans="1:9">
      <c r="A32" s="4" t="s"/>
      <c r="B32" s="4" t="s"/>
      <c r="C32" s="38" t="s"/>
      <c r="D32" s="25" t="s">
        <v>413</v>
      </c>
      <c r="E32" s="110" t="s">
        <v>25</v>
      </c>
      <c r="F32" s="334" t="s">
        <v>414</v>
      </c>
      <c r="G32" s="4" t="s"/>
      <c r="H32" s="351" t="s"/>
      <c r="I32" s="4" t="s"/>
    </row>
    <row r="33" spans="1:9" ht="37" customHeight="true">
      <c r="A33" s="4" t="s"/>
      <c r="B33" s="4" t="s"/>
      <c r="C33" s="39" t="s"/>
      <c r="D33" s="25" t="s">
        <v>213</v>
      </c>
      <c r="E33" s="20" t="s">
        <v>25</v>
      </c>
      <c r="F33" s="334" t="s">
        <v>415</v>
      </c>
      <c r="G33" s="4" t="s"/>
      <c r="H33" s="351" t="s"/>
      <c r="I33" s="4" t="s"/>
    </row>
    <row r="34" spans="1:9" customHeight="false">
      <c r="A34" s="4" t="s"/>
      <c r="B34" s="111" t="s">
        <v>310</v>
      </c>
      <c r="C34" s="31" t="s">
        <v>218</v>
      </c>
      <c r="D34" s="59" t="s">
        <v>219</v>
      </c>
      <c r="E34" s="94" t="s">
        <v>19</v>
      </c>
      <c r="F34" s="334" t="s"/>
      <c r="G34" s="219">
        <v>0.75</v>
      </c>
      <c r="H34" s="350" t="s">
        <v>469</v>
      </c>
      <c r="I34" s="352" t="s">
        <v>470</v>
      </c>
    </row>
    <row r="35" spans="1:9" customHeight="false">
      <c r="A35" s="4" t="s"/>
      <c r="B35" s="38" t="s"/>
      <c r="C35" s="4" t="s"/>
      <c r="D35" s="59" t="s">
        <v>223</v>
      </c>
      <c r="E35" s="114" t="s">
        <v>25</v>
      </c>
      <c r="F35" s="339" t="s"/>
      <c r="G35" s="4" t="s"/>
      <c r="H35" s="351" t="s"/>
      <c r="I35" s="353" t="s"/>
    </row>
    <row r="36" spans="1:9" customHeight="false">
      <c r="A36" s="4" t="s"/>
      <c r="B36" s="38" t="s"/>
      <c r="C36" s="4" t="s"/>
      <c r="D36" s="59" t="s">
        <v>224</v>
      </c>
      <c r="E36" s="114" t="s">
        <v>25</v>
      </c>
      <c r="F36" s="339" t="s"/>
      <c r="G36" s="4" t="s"/>
      <c r="H36" s="351" t="s"/>
      <c r="I36" s="353" t="s"/>
    </row>
    <row r="37" spans="1:9">
      <c r="A37" s="4" t="s"/>
      <c r="B37" s="79" t="s">
        <v>312</v>
      </c>
      <c r="C37" s="36" t="s">
        <v>229</v>
      </c>
      <c r="D37" s="59" t="s">
        <v>230</v>
      </c>
      <c r="E37" s="94" t="s">
        <v>19</v>
      </c>
      <c r="F37" s="334" t="s"/>
      <c r="G37" s="219">
        <v>0.75</v>
      </c>
      <c r="H37" s="350" t="s">
        <v>471</v>
      </c>
      <c r="I37" s="342" t="s">
        <v>470</v>
      </c>
    </row>
    <row r="38" spans="1:9">
      <c r="A38" s="4" t="s"/>
      <c r="B38" s="4" t="s"/>
      <c r="C38" s="38" t="s"/>
      <c r="D38" s="59" t="s">
        <v>231</v>
      </c>
      <c r="E38" s="94" t="s">
        <v>19</v>
      </c>
      <c r="F38" s="354" t="s"/>
      <c r="G38" s="4" t="s"/>
      <c r="H38" s="4" t="s"/>
      <c r="I38" s="4" t="s"/>
    </row>
    <row r="39" spans="1:9">
      <c r="A39" s="4" t="s"/>
      <c r="B39" s="4" t="s"/>
      <c r="C39" s="38" t="s"/>
      <c r="D39" s="25" t="s">
        <v>232</v>
      </c>
      <c r="E39" s="94" t="s">
        <v>19</v>
      </c>
      <c r="F39" s="334" t="s">
        <v>233</v>
      </c>
      <c r="G39" s="4" t="s"/>
      <c r="H39" s="4" t="s"/>
      <c r="I39" s="4" t="s"/>
    </row>
    <row r="40" spans="1:9">
      <c r="A40" s="4" t="s"/>
      <c r="B40" s="4" t="s"/>
      <c r="C40" s="38" t="s"/>
      <c r="D40" s="25" t="s">
        <v>234</v>
      </c>
      <c r="E40" s="94" t="s">
        <v>25</v>
      </c>
      <c r="F40" s="334" t="s"/>
      <c r="G40" s="4" t="s"/>
      <c r="H40" s="4" t="s"/>
      <c r="I40" s="4" t="s"/>
    </row>
    <row r="41" spans="1:9">
      <c r="A41" s="4" t="s"/>
      <c r="B41" s="4" t="s"/>
      <c r="C41" s="38" t="s"/>
      <c r="D41" s="25" t="s">
        <v>235</v>
      </c>
      <c r="E41" s="116" t="s">
        <v>25</v>
      </c>
      <c r="F41" s="334" t="s">
        <v>417</v>
      </c>
      <c r="G41" s="4" t="s"/>
      <c r="H41" s="4" t="s"/>
      <c r="I41" s="4" t="s"/>
    </row>
    <row r="42" spans="1:9">
      <c r="A42" s="4" t="s"/>
      <c r="B42" s="4" t="s"/>
      <c r="C42" s="39" t="s"/>
      <c r="D42" s="59" t="s">
        <v>237</v>
      </c>
      <c r="E42" s="94" t="s">
        <v>25</v>
      </c>
      <c r="F42" s="334" t="s"/>
      <c r="G42" s="4" t="s"/>
      <c r="H42" s="4" t="s"/>
      <c r="I42" s="4" t="s"/>
    </row>
    <row r="43" spans="1:9" customHeight="false">
      <c r="A43" s="4" t="s"/>
      <c r="B43" s="4" t="s"/>
      <c r="C43" s="31" t="s">
        <v>240</v>
      </c>
      <c r="D43" s="59" t="s">
        <v>241</v>
      </c>
      <c r="E43" s="96" t="s">
        <v>19</v>
      </c>
      <c r="F43" s="355" t="s"/>
      <c r="G43" s="219">
        <v>0.782608695652174</v>
      </c>
      <c r="H43" s="338" t="s">
        <v>240</v>
      </c>
      <c r="I43" s="342" t="s"/>
    </row>
    <row r="44" spans="1:9" customHeight="false">
      <c r="A44" s="4" t="s"/>
      <c r="B44" s="4" t="s"/>
      <c r="C44" s="4" t="s"/>
      <c r="D44" s="25" t="s">
        <v>242</v>
      </c>
      <c r="E44" s="96" t="s">
        <v>25</v>
      </c>
      <c r="F44" s="334" t="s">
        <v>418</v>
      </c>
      <c r="G44" s="4" t="s"/>
      <c r="H44" s="356" t="s"/>
      <c r="I44" s="4" t="s"/>
    </row>
    <row r="45" spans="1:9" customHeight="false">
      <c r="A45" s="4" t="s"/>
      <c r="B45" s="4" t="s"/>
      <c r="C45" s="4" t="s"/>
      <c r="D45" s="25" t="s">
        <v>244</v>
      </c>
      <c r="E45" s="96" t="s">
        <v>19</v>
      </c>
      <c r="F45" s="355" t="s"/>
      <c r="G45" s="4" t="s"/>
      <c r="H45" s="356" t="s"/>
      <c r="I45" s="4" t="s"/>
    </row>
    <row r="46" spans="1:9">
      <c r="A46" s="4" t="s"/>
      <c r="B46" s="4" t="s"/>
      <c r="C46" s="36" t="s">
        <v>249</v>
      </c>
      <c r="D46" s="25" t="s">
        <v>250</v>
      </c>
      <c r="E46" s="87" t="s">
        <v>19</v>
      </c>
      <c r="F46" s="337" t="s">
        <v>472</v>
      </c>
      <c r="G46" s="219">
        <v>0.775862068965517</v>
      </c>
      <c r="H46" s="350" t="s">
        <v>473</v>
      </c>
      <c r="I46" s="342" t="s">
        <v>474</v>
      </c>
    </row>
    <row r="47" spans="1:9">
      <c r="A47" s="4" t="s"/>
      <c r="B47" s="4" t="s"/>
      <c r="C47" s="38" t="s"/>
      <c r="D47" s="59" t="s">
        <v>251</v>
      </c>
      <c r="E47" s="87" t="s">
        <v>25</v>
      </c>
      <c r="F47" s="334" t="s"/>
      <c r="G47" s="4" t="s"/>
      <c r="H47" s="4" t="s"/>
      <c r="I47" s="4" t="s"/>
    </row>
    <row r="48" spans="1:9">
      <c r="A48" s="4" t="s"/>
      <c r="B48" s="4" t="s"/>
      <c r="C48" s="38" t="s"/>
      <c r="D48" s="59" t="s">
        <v>252</v>
      </c>
      <c r="E48" s="88" t="s">
        <v>25</v>
      </c>
      <c r="F48" s="334" t="s">
        <v>253</v>
      </c>
      <c r="G48" s="4" t="s"/>
      <c r="H48" s="4" t="s"/>
      <c r="I48" s="4" t="s"/>
    </row>
    <row r="49" spans="1:9">
      <c r="A49" s="4" t="s"/>
      <c r="B49" s="4" t="s"/>
      <c r="C49" s="38" t="s"/>
      <c r="D49" s="59" t="s">
        <v>254</v>
      </c>
      <c r="E49" s="87" t="s">
        <v>19</v>
      </c>
      <c r="F49" s="334" t="s"/>
      <c r="G49" s="4" t="s"/>
      <c r="H49" s="4" t="s"/>
      <c r="I49" s="4" t="s"/>
    </row>
    <row r="50" spans="1:9">
      <c r="A50" s="4" t="s"/>
      <c r="B50" s="4" t="s"/>
      <c r="C50" s="38" t="s"/>
      <c r="D50" s="59" t="s">
        <v>255</v>
      </c>
      <c r="E50" s="87" t="s">
        <v>19</v>
      </c>
      <c r="F50" s="334" t="s">
        <v>256</v>
      </c>
      <c r="G50" s="4" t="s"/>
      <c r="H50" s="4" t="s"/>
      <c r="I50" s="4" t="s"/>
    </row>
    <row r="51" spans="1:9">
      <c r="A51" s="4" t="s"/>
      <c r="B51" s="4" t="s"/>
      <c r="C51" s="38" t="s"/>
      <c r="D51" s="25" t="s">
        <v>257</v>
      </c>
      <c r="E51" s="87" t="s">
        <v>19</v>
      </c>
      <c r="F51" s="334" t="s"/>
      <c r="G51" s="4" t="s"/>
      <c r="H51" s="4" t="s"/>
      <c r="I51" s="4" t="s"/>
    </row>
    <row r="52" spans="1:9">
      <c r="A52" s="4" t="s"/>
      <c r="B52" s="4" t="s"/>
      <c r="C52" s="38" t="s"/>
      <c r="D52" s="25" t="s">
        <v>258</v>
      </c>
      <c r="E52" s="87" t="s">
        <v>19</v>
      </c>
      <c r="F52" s="334" t="s">
        <v>421</v>
      </c>
      <c r="G52" s="4" t="s"/>
      <c r="H52" s="4" t="s"/>
      <c r="I52" s="4" t="s"/>
    </row>
    <row r="53" spans="1:9">
      <c r="A53" s="4" t="s"/>
      <c r="B53" s="4" t="s"/>
      <c r="C53" s="39" t="s"/>
      <c r="D53" s="59" t="s">
        <v>248</v>
      </c>
      <c r="E53" s="87" t="s">
        <v>29</v>
      </c>
      <c r="F53" s="334" t="s">
        <v>260</v>
      </c>
      <c r="G53" s="4" t="s"/>
      <c r="H53" s="4" t="s"/>
      <c r="I53" s="4" t="s"/>
    </row>
    <row r="54" spans="1:8">
      <c r="A54" s="122" t="s"/>
      <c r="B54" s="122" t="s"/>
      <c r="C54" s="123" t="s"/>
      <c r="D54" s="124" t="s"/>
      <c r="E54" s="125" t="s"/>
      <c r="F54" s="126" t="s"/>
      <c r="G54" s="127" t="s"/>
      <c r="H54" s="320" t="s"/>
    </row>
    <row r="55" spans="1:8">
      <c r="A55" s="122" t="s"/>
      <c r="B55" s="122" t="s"/>
      <c r="C55" s="123" t="s"/>
      <c r="D55" s="124" t="s"/>
      <c r="E55" s="125" t="s"/>
      <c r="F55" s="126" t="s"/>
      <c r="G55" s="127" t="s"/>
      <c r="H55" s="320" t="s"/>
    </row>
    <row r="56" spans="1:8">
      <c r="A56" s="122" t="s"/>
      <c r="B56" s="122" t="s"/>
      <c r="C56" s="123" t="s"/>
      <c r="D56" s="124" t="s"/>
      <c r="E56" s="125" t="s"/>
      <c r="F56" s="126" t="s"/>
      <c r="G56" s="127" t="s"/>
      <c r="H56" s="320" t="s"/>
    </row>
    <row r="57" spans="1:8">
      <c r="A57" s="122" t="s"/>
      <c r="B57" s="122" t="s"/>
      <c r="C57" s="123" t="s"/>
      <c r="D57" s="124" t="s"/>
      <c r="E57" s="125" t="s"/>
      <c r="F57" s="126" t="s"/>
      <c r="G57" s="127" t="s"/>
      <c r="H57" s="320" t="s"/>
    </row>
    <row r="58" spans="1:8">
      <c r="A58" s="122" t="s"/>
      <c r="B58" s="122" t="s"/>
      <c r="C58" s="123" t="s"/>
      <c r="D58" s="124" t="s"/>
      <c r="E58" s="125" t="s"/>
      <c r="F58" s="126" t="s"/>
      <c r="G58" s="127" t="s"/>
      <c r="H58" s="320" t="s"/>
    </row>
    <row r="59" spans="1:8">
      <c r="A59" s="122" t="s"/>
      <c r="B59" s="122" t="s"/>
      <c r="C59" s="123" t="s"/>
      <c r="D59" s="124" t="s"/>
      <c r="E59" s="125" t="s"/>
      <c r="F59" s="126" t="s"/>
      <c r="G59" s="127" t="s"/>
      <c r="H59" s="320" t="s"/>
    </row>
    <row r="60" spans="1:8">
      <c r="A60" s="122" t="s"/>
      <c r="B60" s="122" t="s"/>
      <c r="C60" s="123" t="s"/>
      <c r="D60" s="124" t="s"/>
      <c r="E60" s="125" t="s"/>
      <c r="F60" s="126" t="s"/>
      <c r="G60" s="127" t="s"/>
      <c r="H60" s="320" t="s"/>
    </row>
    <row r="61" spans="1:8">
      <c r="A61" s="122" t="s"/>
      <c r="B61" s="122" t="s"/>
      <c r="C61" s="123" t="s"/>
      <c r="D61" s="124" t="s"/>
      <c r="E61" s="125" t="s"/>
      <c r="F61" s="126" t="s"/>
      <c r="G61" s="127" t="s"/>
      <c r="H61" s="320" t="s"/>
    </row>
    <row r="62" spans="1:8">
      <c r="A62" s="122" t="s"/>
      <c r="B62" s="122" t="s"/>
      <c r="C62" s="123" t="s"/>
      <c r="D62" s="124" t="s"/>
      <c r="E62" s="125" t="s"/>
      <c r="F62" s="126" t="s"/>
      <c r="G62" s="127" t="s"/>
      <c r="H62" s="320" t="s"/>
    </row>
    <row r="63" spans="1:8">
      <c r="A63" s="122" t="s"/>
      <c r="B63" s="122" t="s"/>
      <c r="C63" s="123" t="s"/>
      <c r="D63" s="124" t="s"/>
      <c r="E63" s="125" t="s"/>
      <c r="F63" s="126" t="s"/>
      <c r="G63" s="127" t="s"/>
      <c r="H63" s="320" t="s"/>
    </row>
    <row r="64" spans="1:8">
      <c r="A64" s="122" t="s"/>
      <c r="B64" s="122" t="s"/>
      <c r="C64" s="123" t="s"/>
      <c r="D64" s="124" t="s"/>
      <c r="E64" s="125" t="s"/>
      <c r="F64" s="126" t="s"/>
      <c r="G64" s="127" t="s"/>
      <c r="H64" s="320" t="s"/>
    </row>
    <row r="65" spans="1:8">
      <c r="A65" s="122" t="s"/>
      <c r="B65" s="122" t="s"/>
      <c r="C65" s="123" t="s"/>
      <c r="D65" s="124" t="s"/>
      <c r="E65" s="125" t="s"/>
      <c r="F65" s="126" t="s"/>
      <c r="G65" s="127" t="s"/>
      <c r="H65" s="320" t="s"/>
    </row>
    <row r="66" spans="1:8">
      <c r="A66" s="122" t="s"/>
      <c r="B66" s="122" t="s"/>
      <c r="C66" s="123" t="s"/>
      <c r="D66" s="124" t="s"/>
      <c r="E66" s="125" t="s"/>
      <c r="F66" s="126" t="s"/>
      <c r="G66" s="127" t="s"/>
      <c r="H66" s="320" t="s"/>
    </row>
    <row r="67" spans="1:8">
      <c r="A67" s="122" t="s"/>
      <c r="B67" s="122" t="s"/>
      <c r="C67" s="123" t="s"/>
      <c r="D67" s="124" t="s"/>
      <c r="E67" s="125" t="s"/>
      <c r="F67" s="126" t="s"/>
      <c r="G67" s="127" t="s"/>
      <c r="H67" s="320" t="s"/>
    </row>
    <row r="68" spans="1:8">
      <c r="A68" s="122" t="s"/>
      <c r="B68" s="122" t="s"/>
      <c r="C68" s="123" t="s"/>
      <c r="D68" s="124" t="s"/>
      <c r="E68" s="125" t="s"/>
      <c r="F68" s="126" t="s"/>
      <c r="G68" s="127" t="s"/>
      <c r="H68" s="320" t="s"/>
    </row>
    <row r="69" spans="1:8">
      <c r="A69" s="122" t="s"/>
      <c r="B69" s="122" t="s"/>
      <c r="C69" s="123" t="s"/>
      <c r="D69" s="124" t="s"/>
      <c r="E69" s="125" t="s"/>
      <c r="F69" s="126" t="s"/>
      <c r="G69" s="127" t="s"/>
      <c r="H69" s="320" t="s"/>
    </row>
    <row r="70" spans="1:8">
      <c r="A70" s="122" t="s"/>
      <c r="B70" s="122" t="s"/>
      <c r="C70" s="123" t="s"/>
      <c r="D70" s="124" t="s"/>
      <c r="E70" s="125" t="s"/>
      <c r="F70" s="126" t="s"/>
      <c r="G70" s="127" t="s"/>
      <c r="H70" s="320" t="s"/>
    </row>
    <row r="71" spans="1:8">
      <c r="A71" s="122" t="s"/>
      <c r="B71" s="122" t="s"/>
      <c r="C71" s="123" t="s"/>
      <c r="D71" s="124" t="s"/>
      <c r="E71" s="125" t="s"/>
      <c r="F71" s="126" t="s"/>
      <c r="G71" s="127" t="s"/>
      <c r="H71" s="320" t="s"/>
    </row>
    <row r="72" spans="1:8">
      <c r="A72" s="122" t="s"/>
      <c r="B72" s="122" t="s"/>
      <c r="C72" s="123" t="s"/>
      <c r="D72" s="124" t="s"/>
      <c r="E72" s="125" t="s"/>
      <c r="F72" s="126" t="s"/>
      <c r="G72" s="127" t="s"/>
      <c r="H72" s="320" t="s"/>
    </row>
    <row r="73" spans="1:8">
      <c r="A73" s="122" t="s"/>
      <c r="B73" s="122" t="s"/>
      <c r="C73" s="123" t="s"/>
      <c r="D73" s="124" t="s"/>
      <c r="E73" s="125" t="s"/>
      <c r="F73" s="126" t="s"/>
      <c r="G73" s="127" t="s"/>
      <c r="H73" s="320" t="s"/>
    </row>
    <row r="74" spans="1:8">
      <c r="A74" s="122" t="s"/>
      <c r="B74" s="122" t="s"/>
      <c r="C74" s="123" t="s"/>
      <c r="D74" s="124" t="s"/>
      <c r="E74" s="125" t="s"/>
      <c r="F74" s="126" t="s"/>
      <c r="G74" s="127" t="s"/>
      <c r="H74" s="320" t="s"/>
    </row>
    <row r="75" spans="1:8">
      <c r="A75" s="122" t="s"/>
      <c r="B75" s="122" t="s"/>
      <c r="C75" s="123" t="s"/>
      <c r="D75" s="124" t="s"/>
      <c r="E75" s="125" t="s"/>
      <c r="F75" s="126" t="s"/>
      <c r="G75" s="127" t="s"/>
      <c r="H75" s="320" t="s"/>
    </row>
    <row r="76" spans="1:8">
      <c r="A76" s="122" t="s"/>
      <c r="B76" s="122" t="s"/>
      <c r="C76" s="123" t="s"/>
      <c r="D76" s="124" t="s"/>
      <c r="E76" s="125" t="s"/>
      <c r="F76" s="126" t="s"/>
      <c r="G76" s="127" t="s"/>
      <c r="H76" s="320" t="s"/>
    </row>
    <row r="77" spans="1:8">
      <c r="A77" s="122" t="s"/>
      <c r="B77" s="122" t="s"/>
      <c r="C77" s="123" t="s"/>
      <c r="D77" s="124" t="s"/>
      <c r="E77" s="125" t="s"/>
      <c r="F77" s="126" t="s"/>
      <c r="G77" s="127" t="s"/>
      <c r="H77" s="320" t="s"/>
    </row>
    <row r="78" spans="1:8">
      <c r="A78" s="122" t="s"/>
      <c r="B78" s="122" t="s"/>
      <c r="C78" s="123" t="s"/>
      <c r="D78" s="124" t="s"/>
      <c r="E78" s="125" t="s"/>
      <c r="F78" s="126" t="s"/>
      <c r="G78" s="127" t="s"/>
      <c r="H78" s="320" t="s"/>
    </row>
    <row r="79" spans="1:8">
      <c r="A79" s="122" t="s"/>
      <c r="B79" s="122" t="s"/>
      <c r="C79" s="123" t="s"/>
      <c r="D79" s="124" t="s"/>
      <c r="E79" s="125" t="s"/>
      <c r="F79" s="126" t="s"/>
      <c r="G79" s="127" t="s"/>
      <c r="H79" s="320" t="s"/>
    </row>
    <row r="80" spans="1:8">
      <c r="A80" s="122" t="s"/>
      <c r="B80" s="122" t="s"/>
      <c r="C80" s="123" t="s"/>
      <c r="D80" s="124" t="s"/>
      <c r="E80" s="125" t="s"/>
      <c r="F80" s="126" t="s"/>
      <c r="G80" s="127" t="s"/>
      <c r="H80" s="320" t="s"/>
    </row>
    <row r="81" spans="1:8">
      <c r="A81" s="122" t="s"/>
      <c r="B81" s="122" t="s"/>
      <c r="C81" s="123" t="s"/>
      <c r="D81" s="124" t="s"/>
      <c r="E81" s="125" t="s"/>
      <c r="F81" s="126" t="s"/>
      <c r="G81" s="127" t="s"/>
      <c r="H81" s="320" t="s"/>
    </row>
    <row r="82" spans="1:8">
      <c r="A82" s="122" t="s"/>
      <c r="B82" s="122" t="s"/>
      <c r="C82" s="123" t="s"/>
      <c r="D82" s="124" t="s"/>
      <c r="E82" s="125" t="s"/>
      <c r="F82" s="126" t="s"/>
      <c r="G82" s="127" t="s"/>
      <c r="H82" s="320" t="s"/>
    </row>
    <row r="83" spans="1:8">
      <c r="A83" s="122" t="s"/>
      <c r="B83" s="122" t="s"/>
      <c r="C83" s="123" t="s"/>
      <c r="D83" s="124" t="s"/>
      <c r="E83" s="125" t="s"/>
      <c r="F83" s="126" t="s"/>
      <c r="G83" s="127" t="s"/>
      <c r="H83" s="320" t="s"/>
    </row>
    <row r="84" spans="1:8">
      <c r="A84" s="122" t="s"/>
      <c r="B84" s="122" t="s"/>
      <c r="C84" s="123" t="s"/>
      <c r="D84" s="124" t="s"/>
      <c r="E84" s="125" t="s"/>
      <c r="F84" s="126" t="s"/>
      <c r="G84" s="127" t="s"/>
      <c r="H84" s="320" t="s"/>
    </row>
    <row r="85" spans="1:8">
      <c r="A85" s="122" t="s"/>
      <c r="B85" s="122" t="s"/>
      <c r="C85" s="123" t="s"/>
      <c r="D85" s="124" t="s"/>
      <c r="E85" s="125" t="s"/>
      <c r="F85" s="126" t="s"/>
      <c r="G85" s="127" t="s"/>
      <c r="H85" s="320" t="s"/>
    </row>
    <row r="86" spans="1:8">
      <c r="A86" s="122" t="s"/>
      <c r="B86" s="122" t="s"/>
      <c r="C86" s="123" t="s"/>
      <c r="D86" s="124" t="s"/>
      <c r="E86" s="125" t="s"/>
      <c r="F86" s="126" t="s"/>
      <c r="G86" s="127" t="s"/>
      <c r="H86" s="320" t="s"/>
    </row>
    <row r="87" spans="1:8">
      <c r="A87" s="122" t="s"/>
      <c r="B87" s="122" t="s"/>
      <c r="C87" s="123" t="s"/>
      <c r="D87" s="124" t="s"/>
      <c r="E87" s="125" t="s"/>
      <c r="F87" s="126" t="s"/>
      <c r="G87" s="127" t="s"/>
      <c r="H87" s="320" t="s"/>
    </row>
    <row r="88" spans="1:8">
      <c r="A88" s="122" t="s"/>
      <c r="B88" s="122" t="s"/>
      <c r="C88" s="123" t="s"/>
      <c r="D88" s="124" t="s"/>
      <c r="E88" s="125" t="s"/>
      <c r="F88" s="126" t="s"/>
      <c r="G88" s="127" t="s"/>
      <c r="H88" s="320" t="s"/>
    </row>
    <row r="89" spans="1:8">
      <c r="A89" s="122" t="s"/>
      <c r="B89" s="122" t="s"/>
      <c r="C89" s="123" t="s"/>
      <c r="D89" s="124" t="s"/>
      <c r="E89" s="125" t="s"/>
      <c r="F89" s="126" t="s"/>
      <c r="G89" s="127" t="s"/>
      <c r="H89" s="320" t="s"/>
    </row>
    <row r="90" spans="1:8">
      <c r="A90" s="122" t="s"/>
      <c r="B90" s="122" t="s"/>
      <c r="C90" s="123" t="s"/>
      <c r="D90" s="124" t="s"/>
      <c r="E90" s="125" t="s"/>
      <c r="F90" s="126" t="s"/>
      <c r="G90" s="127" t="s"/>
      <c r="H90" s="320" t="s"/>
    </row>
    <row r="91" spans="1:8">
      <c r="A91" s="122" t="s"/>
      <c r="B91" s="122" t="s"/>
      <c r="C91" s="123" t="s"/>
      <c r="D91" s="124" t="s"/>
      <c r="E91" s="125" t="s"/>
      <c r="F91" s="126" t="s"/>
      <c r="G91" s="127" t="s"/>
      <c r="H91" s="320" t="s"/>
    </row>
    <row r="92" spans="1:8">
      <c r="A92" s="122" t="s"/>
      <c r="B92" s="122" t="s"/>
      <c r="C92" s="123" t="s"/>
      <c r="D92" s="124" t="s"/>
      <c r="E92" s="125" t="s"/>
      <c r="F92" s="126" t="s"/>
      <c r="G92" s="127" t="s"/>
      <c r="H92" s="320" t="s"/>
    </row>
    <row r="93" spans="1:8">
      <c r="A93" s="122" t="s"/>
      <c r="B93" s="122" t="s"/>
      <c r="C93" s="123" t="s"/>
      <c r="D93" s="124" t="s"/>
      <c r="E93" s="125" t="s"/>
      <c r="F93" s="126" t="s"/>
      <c r="G93" s="127" t="s"/>
      <c r="H93" s="320" t="s"/>
    </row>
    <row r="94" spans="1:8">
      <c r="A94" s="122" t="s"/>
      <c r="B94" s="122" t="s"/>
      <c r="C94" s="123" t="s"/>
      <c r="D94" s="124" t="s"/>
      <c r="E94" s="125" t="s"/>
      <c r="F94" s="126" t="s"/>
      <c r="G94" s="127" t="s"/>
      <c r="H94" s="320" t="s"/>
    </row>
    <row r="95" spans="1:8">
      <c r="A95" s="122" t="s"/>
      <c r="B95" s="122" t="s"/>
      <c r="C95" s="123" t="s"/>
      <c r="D95" s="124" t="s"/>
      <c r="E95" s="125" t="s"/>
      <c r="F95" s="126" t="s"/>
      <c r="G95" s="127" t="s"/>
      <c r="H95" s="320" t="s"/>
    </row>
    <row r="96" spans="1:8">
      <c r="A96" s="122" t="s"/>
      <c r="B96" s="122" t="s"/>
      <c r="C96" s="123" t="s"/>
      <c r="D96" s="124" t="s"/>
      <c r="E96" s="125" t="s"/>
      <c r="F96" s="126" t="s"/>
      <c r="G96" s="127" t="s"/>
      <c r="H96" s="320" t="s"/>
    </row>
    <row r="97" spans="1:8">
      <c r="A97" s="122" t="s"/>
      <c r="B97" s="122" t="s"/>
      <c r="C97" s="123" t="s"/>
      <c r="D97" s="124" t="s"/>
      <c r="E97" s="125" t="s"/>
      <c r="F97" s="126" t="s"/>
      <c r="G97" s="127" t="s"/>
      <c r="H97" s="320" t="s"/>
    </row>
    <row r="98" spans="1:8">
      <c r="A98" s="122" t="s"/>
      <c r="B98" s="122" t="s"/>
      <c r="C98" s="123" t="s"/>
      <c r="D98" s="124" t="s"/>
      <c r="E98" s="125" t="s"/>
      <c r="F98" s="126" t="s"/>
      <c r="G98" s="127" t="s"/>
      <c r="H98" s="320" t="s"/>
    </row>
    <row r="99" spans="1:8">
      <c r="A99" s="122" t="s"/>
      <c r="B99" s="122" t="s"/>
      <c r="C99" s="123" t="s"/>
      <c r="D99" s="124" t="s"/>
      <c r="E99" s="125" t="s"/>
      <c r="F99" s="126" t="s"/>
      <c r="G99" s="127" t="s"/>
      <c r="H99" s="320" t="s"/>
    </row>
    <row r="100" spans="1:8">
      <c r="A100" s="122" t="s"/>
      <c r="B100" s="122" t="s"/>
      <c r="C100" s="123" t="s"/>
      <c r="D100" s="124" t="s"/>
      <c r="E100" s="125" t="s"/>
      <c r="F100" s="126" t="s"/>
      <c r="G100" s="127" t="s"/>
      <c r="H100" s="320" t="s"/>
    </row>
    <row r="101" spans="1:8">
      <c r="A101" s="122" t="s"/>
      <c r="B101" s="122" t="s"/>
      <c r="C101" s="123" t="s"/>
      <c r="D101" s="124" t="s"/>
      <c r="E101" s="125" t="s"/>
      <c r="F101" s="126" t="s"/>
      <c r="G101" s="127" t="s"/>
      <c r="H101" s="320" t="s"/>
    </row>
    <row r="102" spans="1:8">
      <c r="A102" s="122" t="s"/>
      <c r="B102" s="122" t="s"/>
      <c r="C102" s="123" t="s"/>
      <c r="D102" s="124" t="s"/>
      <c r="E102" s="125" t="s"/>
      <c r="F102" s="126" t="s"/>
      <c r="G102" s="127" t="s"/>
      <c r="H102" s="320" t="s"/>
    </row>
    <row r="103" spans="1:8">
      <c r="A103" s="122" t="s"/>
      <c r="B103" s="122" t="s"/>
      <c r="C103" s="123" t="s"/>
      <c r="D103" s="124" t="s"/>
      <c r="E103" s="125" t="s"/>
      <c r="F103" s="126" t="s"/>
      <c r="G103" s="127" t="s"/>
      <c r="H103" s="320" t="s"/>
    </row>
    <row r="104" spans="1:8">
      <c r="A104" s="122" t="s"/>
      <c r="B104" s="122" t="s"/>
      <c r="C104" s="123" t="s"/>
      <c r="D104" s="124" t="s"/>
      <c r="E104" s="125" t="s"/>
      <c r="F104" s="126" t="s"/>
      <c r="G104" s="127" t="s"/>
      <c r="H104" s="320" t="s"/>
    </row>
    <row r="105" spans="1:8">
      <c r="A105" s="122" t="s"/>
      <c r="B105" s="122" t="s"/>
      <c r="C105" s="123" t="s"/>
      <c r="D105" s="124" t="s"/>
      <c r="E105" s="125" t="s"/>
      <c r="F105" s="126" t="s"/>
      <c r="G105" s="127" t="s"/>
      <c r="H105" s="320" t="s"/>
    </row>
    <row r="106" spans="1:8">
      <c r="A106" s="122" t="s"/>
      <c r="B106" s="122" t="s"/>
      <c r="C106" s="123" t="s"/>
      <c r="D106" s="124" t="s"/>
      <c r="E106" s="125" t="s"/>
      <c r="F106" s="126" t="s"/>
      <c r="G106" s="127" t="s"/>
      <c r="H106" s="320" t="s"/>
    </row>
    <row r="107" spans="1:8">
      <c r="A107" s="122" t="s"/>
      <c r="B107" s="122" t="s"/>
      <c r="C107" s="123" t="s"/>
      <c r="D107" s="124" t="s"/>
      <c r="E107" s="125" t="s"/>
      <c r="F107" s="126" t="s"/>
      <c r="G107" s="127" t="s"/>
      <c r="H107" s="320" t="s"/>
    </row>
    <row r="108" spans="1:8">
      <c r="A108" s="122" t="s"/>
      <c r="B108" s="122" t="s"/>
      <c r="C108" s="123" t="s"/>
      <c r="D108" s="124" t="s"/>
      <c r="E108" s="125" t="s"/>
      <c r="F108" s="126" t="s"/>
      <c r="G108" s="127" t="s"/>
      <c r="H108" s="320" t="s"/>
    </row>
    <row r="109" spans="1:8">
      <c r="A109" s="122" t="s"/>
      <c r="B109" s="122" t="s"/>
      <c r="C109" s="123" t="s"/>
      <c r="D109" s="124" t="s"/>
      <c r="E109" s="125" t="s"/>
      <c r="F109" s="126" t="s"/>
      <c r="G109" s="127" t="s"/>
      <c r="H109" s="320" t="s"/>
    </row>
    <row r="110" spans="1:8">
      <c r="A110" s="122" t="s"/>
      <c r="B110" s="122" t="s"/>
      <c r="C110" s="123" t="s"/>
      <c r="D110" s="124" t="s"/>
      <c r="E110" s="125" t="s"/>
      <c r="F110" s="126" t="s"/>
      <c r="G110" s="127" t="s"/>
      <c r="H110" s="320" t="s"/>
    </row>
    <row r="111" spans="1:8">
      <c r="A111" s="122" t="s"/>
      <c r="B111" s="122" t="s"/>
      <c r="C111" s="123" t="s"/>
      <c r="D111" s="124" t="s"/>
      <c r="E111" s="125" t="s"/>
      <c r="F111" s="126" t="s"/>
      <c r="G111" s="127" t="s"/>
      <c r="H111" s="320" t="s"/>
    </row>
    <row r="112" spans="1:8">
      <c r="A112" s="122" t="s"/>
      <c r="B112" s="122" t="s"/>
      <c r="C112" s="123" t="s"/>
      <c r="D112" s="124" t="s"/>
      <c r="E112" s="125" t="s"/>
      <c r="F112" s="126" t="s"/>
      <c r="G112" s="127" t="s"/>
      <c r="H112" s="320" t="s"/>
    </row>
    <row r="113" spans="1:8">
      <c r="A113" s="122" t="s"/>
      <c r="B113" s="122" t="s"/>
      <c r="C113" s="123" t="s"/>
      <c r="D113" s="124" t="s"/>
      <c r="E113" s="125" t="s"/>
      <c r="F113" s="126" t="s"/>
      <c r="G113" s="127" t="s"/>
      <c r="H113" s="320" t="s"/>
    </row>
    <row r="114" spans="1:8">
      <c r="A114" s="122" t="s"/>
      <c r="B114" s="122" t="s"/>
      <c r="C114" s="123" t="s"/>
      <c r="D114" s="124" t="s"/>
      <c r="E114" s="125" t="s"/>
      <c r="F114" s="126" t="s"/>
      <c r="G114" s="127" t="s"/>
      <c r="H114" s="320" t="s"/>
    </row>
    <row r="115" spans="1:8">
      <c r="A115" s="122" t="s"/>
      <c r="B115" s="122" t="s"/>
      <c r="C115" s="123" t="s"/>
      <c r="D115" s="124" t="s"/>
      <c r="E115" s="125" t="s"/>
      <c r="F115" s="126" t="s"/>
      <c r="G115" s="127" t="s"/>
      <c r="H115" s="320" t="s"/>
    </row>
    <row r="116" spans="1:8">
      <c r="A116" s="122" t="s"/>
      <c r="B116" s="122" t="s"/>
      <c r="C116" s="123" t="s"/>
      <c r="D116" s="124" t="s"/>
      <c r="E116" s="125" t="s"/>
      <c r="F116" s="126" t="s"/>
      <c r="G116" s="127" t="s"/>
      <c r="H116" s="320" t="s"/>
    </row>
    <row r="117" spans="1:8">
      <c r="A117" s="122" t="s"/>
      <c r="B117" s="122" t="s"/>
      <c r="C117" s="123" t="s"/>
      <c r="D117" s="124" t="s"/>
      <c r="E117" s="125" t="s"/>
      <c r="F117" s="126" t="s"/>
      <c r="G117" s="127" t="s"/>
      <c r="H117" s="320" t="s"/>
    </row>
    <row r="118" spans="1:8">
      <c r="A118" s="122" t="s"/>
      <c r="B118" s="122" t="s"/>
      <c r="C118" s="123" t="s"/>
      <c r="D118" s="124" t="s"/>
      <c r="E118" s="125" t="s"/>
      <c r="F118" s="126" t="s"/>
      <c r="G118" s="127" t="s"/>
      <c r="H118" s="320" t="s"/>
    </row>
    <row r="119" spans="1:8">
      <c r="A119" s="122" t="s"/>
      <c r="B119" s="122" t="s"/>
      <c r="C119" s="123" t="s"/>
      <c r="D119" s="124" t="s"/>
      <c r="E119" s="125" t="s"/>
      <c r="F119" s="126" t="s"/>
      <c r="G119" s="127" t="s"/>
      <c r="H119" s="320" t="s"/>
    </row>
    <row r="120" spans="1:8">
      <c r="A120" s="122" t="s"/>
      <c r="B120" s="122" t="s"/>
      <c r="C120" s="123" t="s"/>
      <c r="D120" s="124" t="s"/>
      <c r="E120" s="125" t="s"/>
      <c r="F120" s="126" t="s"/>
      <c r="G120" s="127" t="s"/>
      <c r="H120" s="320" t="s"/>
    </row>
    <row r="121" spans="1:8">
      <c r="A121" s="122" t="s"/>
      <c r="B121" s="122" t="s"/>
      <c r="C121" s="123" t="s"/>
      <c r="D121" s="124" t="s"/>
      <c r="E121" s="125" t="s"/>
      <c r="F121" s="126" t="s"/>
      <c r="G121" s="127" t="s"/>
      <c r="H121" s="320" t="s"/>
    </row>
    <row r="122" spans="1:8">
      <c r="A122" s="122" t="s"/>
      <c r="B122" s="122" t="s"/>
      <c r="C122" s="123" t="s"/>
      <c r="D122" s="124" t="s"/>
      <c r="E122" s="125" t="s"/>
      <c r="F122" s="126" t="s"/>
      <c r="G122" s="127" t="s"/>
      <c r="H122" s="320" t="s"/>
    </row>
    <row r="123" spans="1:8">
      <c r="A123" s="122" t="s"/>
      <c r="B123" s="122" t="s"/>
      <c r="C123" s="123" t="s"/>
      <c r="D123" s="124" t="s"/>
      <c r="E123" s="125" t="s"/>
      <c r="F123" s="126" t="s"/>
      <c r="G123" s="127" t="s"/>
      <c r="H123" s="320" t="s"/>
    </row>
    <row r="124" spans="1:8">
      <c r="A124" s="122" t="s"/>
      <c r="B124" s="122" t="s"/>
      <c r="C124" s="123" t="s"/>
      <c r="D124" s="124" t="s"/>
      <c r="E124" s="125" t="s"/>
      <c r="F124" s="126" t="s"/>
      <c r="G124" s="127" t="s"/>
      <c r="H124" s="320" t="s"/>
    </row>
    <row r="125" spans="1:8">
      <c r="A125" s="122" t="s"/>
      <c r="B125" s="122" t="s"/>
      <c r="C125" s="123" t="s"/>
      <c r="D125" s="124" t="s"/>
      <c r="E125" s="125" t="s"/>
      <c r="F125" s="126" t="s"/>
      <c r="G125" s="127" t="s"/>
      <c r="H125" s="320" t="s"/>
    </row>
    <row r="126" spans="1:8">
      <c r="A126" s="122" t="s"/>
      <c r="B126" s="122" t="s"/>
      <c r="C126" s="123" t="s"/>
      <c r="D126" s="124" t="s"/>
      <c r="E126" s="125" t="s"/>
      <c r="F126" s="126" t="s"/>
      <c r="G126" s="127" t="s"/>
      <c r="H126" s="320" t="s"/>
    </row>
    <row r="127" spans="1:8">
      <c r="A127" s="122" t="s"/>
      <c r="B127" s="122" t="s"/>
      <c r="C127" s="123" t="s"/>
      <c r="D127" s="124" t="s"/>
      <c r="E127" s="125" t="s"/>
      <c r="F127" s="126" t="s"/>
      <c r="G127" s="127" t="s"/>
      <c r="H127" s="320" t="s"/>
    </row>
    <row r="128" spans="1:8">
      <c r="A128" s="122" t="s"/>
      <c r="B128" s="122" t="s"/>
      <c r="C128" s="123" t="s"/>
      <c r="D128" s="124" t="s"/>
      <c r="E128" s="125" t="s"/>
      <c r="F128" s="126" t="s"/>
      <c r="G128" s="127" t="s"/>
      <c r="H128" s="320" t="s"/>
    </row>
    <row r="129" spans="1:8">
      <c r="A129" s="122" t="s"/>
      <c r="B129" s="122" t="s"/>
      <c r="C129" s="123" t="s"/>
      <c r="D129" s="124" t="s"/>
      <c r="E129" s="125" t="s"/>
      <c r="F129" s="126" t="s"/>
      <c r="G129" s="127" t="s"/>
      <c r="H129" s="320" t="s"/>
    </row>
    <row r="130" spans="1:8">
      <c r="A130" s="122" t="s"/>
      <c r="B130" s="122" t="s"/>
      <c r="C130" s="123" t="s"/>
      <c r="D130" s="124" t="s"/>
      <c r="E130" s="125" t="s"/>
      <c r="F130" s="126" t="s"/>
      <c r="G130" s="127" t="s"/>
      <c r="H130" s="320" t="s"/>
    </row>
    <row r="131" spans="1:8">
      <c r="A131" s="122" t="s"/>
      <c r="B131" s="122" t="s"/>
      <c r="C131" s="123" t="s"/>
      <c r="D131" s="124" t="s"/>
      <c r="E131" s="125" t="s"/>
      <c r="F131" s="126" t="s"/>
      <c r="G131" s="127" t="s"/>
      <c r="H131" s="320" t="s"/>
    </row>
    <row r="132" spans="1:8">
      <c r="A132" s="122" t="s"/>
      <c r="B132" s="122" t="s"/>
      <c r="C132" s="123" t="s"/>
      <c r="D132" s="124" t="s"/>
      <c r="E132" s="125" t="s"/>
      <c r="F132" s="126" t="s"/>
      <c r="G132" s="127" t="s"/>
      <c r="H132" s="320" t="s"/>
    </row>
    <row r="133" spans="1:8">
      <c r="A133" s="122" t="s"/>
      <c r="B133" s="122" t="s"/>
      <c r="C133" s="123" t="s"/>
      <c r="D133" s="124" t="s"/>
      <c r="E133" s="125" t="s"/>
      <c r="F133" s="126" t="s"/>
      <c r="G133" s="127" t="s"/>
      <c r="H133" s="320" t="s"/>
    </row>
    <row r="134" spans="1:8">
      <c r="A134" s="122" t="s"/>
      <c r="B134" s="122" t="s"/>
      <c r="C134" s="123" t="s"/>
      <c r="D134" s="124" t="s"/>
      <c r="E134" s="125" t="s"/>
      <c r="F134" s="126" t="s"/>
      <c r="G134" s="127" t="s"/>
      <c r="H134" s="320" t="s"/>
    </row>
    <row r="135" spans="1:8">
      <c r="A135" s="122" t="s"/>
      <c r="B135" s="122" t="s"/>
      <c r="C135" s="123" t="s"/>
      <c r="D135" s="124" t="s"/>
      <c r="E135" s="125" t="s"/>
      <c r="F135" s="126" t="s"/>
      <c r="G135" s="127" t="s"/>
      <c r="H135" s="320" t="s"/>
    </row>
    <row r="136" spans="1:8">
      <c r="A136" s="122" t="s"/>
      <c r="B136" s="122" t="s"/>
      <c r="C136" s="123" t="s"/>
      <c r="D136" s="124" t="s"/>
      <c r="E136" s="125" t="s"/>
      <c r="F136" s="126" t="s"/>
      <c r="G136" s="127" t="s"/>
      <c r="H136" s="320" t="s"/>
    </row>
    <row r="137" spans="1:8">
      <c r="A137" s="122" t="s"/>
      <c r="B137" s="122" t="s"/>
      <c r="C137" s="123" t="s"/>
      <c r="D137" s="124" t="s"/>
      <c r="E137" s="125" t="s"/>
      <c r="F137" s="126" t="s"/>
      <c r="G137" s="127" t="s"/>
      <c r="H137" s="320" t="s"/>
    </row>
    <row r="138" spans="1:8">
      <c r="A138" s="122" t="s"/>
      <c r="B138" s="122" t="s"/>
      <c r="C138" s="123" t="s"/>
      <c r="D138" s="124" t="s"/>
      <c r="E138" s="125" t="s"/>
      <c r="F138" s="126" t="s"/>
      <c r="G138" s="127" t="s"/>
      <c r="H138" s="320" t="s"/>
    </row>
    <row r="139" spans="1:8">
      <c r="A139" s="122" t="s"/>
      <c r="B139" s="122" t="s"/>
      <c r="C139" s="123" t="s"/>
      <c r="D139" s="124" t="s"/>
      <c r="E139" s="125" t="s"/>
      <c r="F139" s="126" t="s"/>
      <c r="G139" s="127" t="s"/>
      <c r="H139" s="320" t="s"/>
    </row>
    <row r="140" spans="1:8">
      <c r="A140" s="122" t="s"/>
      <c r="B140" s="122" t="s"/>
      <c r="C140" s="123" t="s"/>
      <c r="D140" s="124" t="s"/>
      <c r="E140" s="125" t="s"/>
      <c r="F140" s="126" t="s"/>
      <c r="G140" s="127" t="s"/>
      <c r="H140" s="320" t="s"/>
    </row>
    <row r="141" spans="1:8">
      <c r="A141" s="122" t="s"/>
      <c r="B141" s="122" t="s"/>
      <c r="C141" s="123" t="s"/>
      <c r="D141" s="124" t="s"/>
      <c r="E141" s="125" t="s"/>
      <c r="F141" s="126" t="s"/>
      <c r="G141" s="127" t="s"/>
      <c r="H141" s="320" t="s"/>
    </row>
    <row r="142" spans="1:8">
      <c r="A142" s="122" t="s"/>
      <c r="B142" s="122" t="s"/>
      <c r="C142" s="123" t="s"/>
      <c r="D142" s="124" t="s"/>
      <c r="E142" s="125" t="s"/>
      <c r="F142" s="126" t="s"/>
      <c r="G142" s="127" t="s"/>
      <c r="H142" s="320" t="s"/>
    </row>
    <row r="143" spans="1:8">
      <c r="A143" s="122" t="s"/>
      <c r="B143" s="122" t="s"/>
      <c r="C143" s="123" t="s"/>
      <c r="D143" s="124" t="s"/>
      <c r="E143" s="125" t="s"/>
      <c r="F143" s="126" t="s"/>
      <c r="G143" s="127" t="s"/>
      <c r="H143" s="320" t="s"/>
    </row>
    <row r="144" spans="1:8">
      <c r="A144" s="122" t="s"/>
      <c r="B144" s="122" t="s"/>
      <c r="C144" s="123" t="s"/>
      <c r="D144" s="124" t="s"/>
      <c r="E144" s="125" t="s"/>
      <c r="F144" s="126" t="s"/>
      <c r="G144" s="127" t="s"/>
      <c r="H144" s="320" t="s"/>
    </row>
    <row r="145" spans="1:8">
      <c r="A145" s="122" t="s"/>
      <c r="B145" s="122" t="s"/>
      <c r="C145" s="123" t="s"/>
      <c r="D145" s="124" t="s"/>
      <c r="E145" s="125" t="s"/>
      <c r="F145" s="126" t="s"/>
      <c r="G145" s="127" t="s"/>
      <c r="H145" s="320" t="s"/>
    </row>
    <row r="146" spans="1:8">
      <c r="A146" s="122" t="s"/>
      <c r="B146" s="122" t="s"/>
      <c r="C146" s="123" t="s"/>
      <c r="D146" s="124" t="s"/>
      <c r="E146" s="125" t="s"/>
      <c r="F146" s="126" t="s"/>
      <c r="G146" s="127" t="s"/>
      <c r="H146" s="320" t="s"/>
    </row>
    <row r="147" spans="1:8">
      <c r="A147" s="122" t="s"/>
      <c r="B147" s="122" t="s"/>
      <c r="C147" s="123" t="s"/>
      <c r="D147" s="124" t="s"/>
      <c r="E147" s="125" t="s"/>
      <c r="F147" s="126" t="s"/>
      <c r="G147" s="127" t="s"/>
      <c r="H147" s="320" t="s"/>
    </row>
    <row r="148" spans="1:8">
      <c r="A148" s="122" t="s"/>
      <c r="B148" s="122" t="s"/>
      <c r="C148" s="123" t="s"/>
      <c r="D148" s="124" t="s"/>
      <c r="E148" s="125" t="s"/>
      <c r="F148" s="126" t="s"/>
      <c r="G148" s="127" t="s"/>
      <c r="H148" s="320" t="s"/>
    </row>
    <row r="149" spans="1:8">
      <c r="A149" s="122" t="s"/>
      <c r="B149" s="122" t="s"/>
      <c r="C149" s="123" t="s"/>
      <c r="D149" s="124" t="s"/>
      <c r="E149" s="125" t="s"/>
      <c r="F149" s="126" t="s"/>
      <c r="G149" s="127" t="s"/>
      <c r="H149" s="320" t="s"/>
    </row>
    <row r="150" spans="1:8">
      <c r="A150" s="122" t="s"/>
      <c r="B150" s="122" t="s"/>
      <c r="C150" s="123" t="s"/>
      <c r="D150" s="124" t="s"/>
      <c r="E150" s="125" t="s"/>
      <c r="F150" s="126" t="s"/>
      <c r="G150" s="127" t="s"/>
      <c r="H150" s="320" t="s"/>
    </row>
    <row r="151" spans="1:8">
      <c r="A151" s="122" t="s"/>
      <c r="B151" s="122" t="s"/>
      <c r="C151" s="123" t="s"/>
      <c r="D151" s="124" t="s"/>
      <c r="E151" s="125" t="s"/>
      <c r="F151" s="126" t="s"/>
      <c r="G151" s="127" t="s"/>
      <c r="H151" s="320" t="s"/>
    </row>
    <row r="152" spans="1:8">
      <c r="A152" s="122" t="s"/>
      <c r="B152" s="122" t="s"/>
      <c r="C152" s="123" t="s"/>
      <c r="D152" s="124" t="s"/>
      <c r="E152" s="125" t="s"/>
      <c r="F152" s="126" t="s"/>
      <c r="G152" s="127" t="s"/>
      <c r="H152" s="320" t="s"/>
    </row>
    <row r="153" spans="1:8">
      <c r="A153" s="122" t="s"/>
      <c r="B153" s="122" t="s"/>
      <c r="C153" s="123" t="s"/>
      <c r="D153" s="124" t="s"/>
      <c r="E153" s="125" t="s"/>
      <c r="F153" s="126" t="s"/>
      <c r="G153" s="127" t="s"/>
      <c r="H153" s="320" t="s"/>
    </row>
    <row r="154" spans="1:8">
      <c r="A154" s="122" t="s"/>
      <c r="B154" s="122" t="s"/>
      <c r="C154" s="123" t="s"/>
      <c r="D154" s="124" t="s"/>
      <c r="E154" s="125" t="s"/>
      <c r="F154" s="126" t="s"/>
      <c r="G154" s="127" t="s"/>
      <c r="H154" s="320" t="s"/>
    </row>
    <row r="155" spans="1:8">
      <c r="A155" s="122" t="s"/>
      <c r="B155" s="122" t="s"/>
      <c r="C155" s="123" t="s"/>
      <c r="D155" s="124" t="s"/>
      <c r="E155" s="125" t="s"/>
      <c r="F155" s="126" t="s"/>
      <c r="G155" s="127" t="s"/>
      <c r="H155" s="320" t="s"/>
    </row>
    <row r="156" spans="1:8">
      <c r="A156" s="122" t="s"/>
      <c r="B156" s="122" t="s"/>
      <c r="C156" s="123" t="s"/>
      <c r="D156" s="124" t="s"/>
      <c r="E156" s="125" t="s"/>
      <c r="F156" s="126" t="s"/>
      <c r="G156" s="127" t="s"/>
      <c r="H156" s="320" t="s"/>
    </row>
    <row r="157" spans="1:8">
      <c r="A157" s="122" t="s"/>
      <c r="B157" s="122" t="s"/>
      <c r="C157" s="123" t="s"/>
      <c r="D157" s="124" t="s"/>
      <c r="E157" s="125" t="s"/>
      <c r="F157" s="126" t="s"/>
      <c r="G157" s="127" t="s"/>
      <c r="H157" s="320" t="s"/>
    </row>
    <row r="158" spans="1:8">
      <c r="A158" s="122" t="s"/>
      <c r="B158" s="122" t="s"/>
      <c r="C158" s="123" t="s"/>
      <c r="D158" s="124" t="s"/>
      <c r="E158" s="125" t="s"/>
      <c r="F158" s="126" t="s"/>
      <c r="G158" s="127" t="s"/>
      <c r="H158" s="320" t="s"/>
    </row>
    <row r="159" spans="1:8">
      <c r="A159" s="122" t="s"/>
      <c r="B159" s="122" t="s"/>
      <c r="C159" s="123" t="s"/>
      <c r="D159" s="124" t="s"/>
      <c r="E159" s="125" t="s"/>
      <c r="F159" s="126" t="s"/>
      <c r="G159" s="127" t="s"/>
      <c r="H159" s="320" t="s"/>
    </row>
    <row r="160" spans="1:8">
      <c r="A160" s="122" t="s"/>
      <c r="B160" s="122" t="s"/>
      <c r="C160" s="123" t="s"/>
      <c r="D160" s="124" t="s"/>
      <c r="E160" s="125" t="s"/>
      <c r="F160" s="126" t="s"/>
      <c r="G160" s="127" t="s"/>
      <c r="H160" s="320" t="s"/>
    </row>
    <row r="161" spans="1:8">
      <c r="A161" s="122" t="s"/>
      <c r="B161" s="122" t="s"/>
      <c r="C161" s="123" t="s"/>
      <c r="D161" s="124" t="s"/>
      <c r="E161" s="125" t="s"/>
      <c r="F161" s="126" t="s"/>
      <c r="G161" s="127" t="s"/>
      <c r="H161" s="320" t="s"/>
    </row>
    <row r="162" spans="1:8">
      <c r="A162" s="122" t="s"/>
      <c r="B162" s="122" t="s"/>
      <c r="C162" s="123" t="s"/>
      <c r="D162" s="124" t="s"/>
      <c r="E162" s="125" t="s"/>
      <c r="F162" s="126" t="s"/>
      <c r="G162" s="127" t="s"/>
      <c r="H162" s="320" t="s"/>
    </row>
    <row r="163" spans="1:8">
      <c r="A163" s="122" t="s"/>
      <c r="B163" s="122" t="s"/>
      <c r="C163" s="123" t="s"/>
      <c r="D163" s="124" t="s"/>
      <c r="E163" s="125" t="s"/>
      <c r="F163" s="126" t="s"/>
      <c r="G163" s="127" t="s"/>
      <c r="H163" s="320" t="s"/>
    </row>
    <row r="164" spans="1:8">
      <c r="A164" s="122" t="s"/>
      <c r="B164" s="122" t="s"/>
      <c r="C164" s="123" t="s"/>
      <c r="D164" s="124" t="s"/>
      <c r="E164" s="125" t="s"/>
      <c r="F164" s="126" t="s"/>
      <c r="G164" s="127" t="s"/>
      <c r="H164" s="320" t="s"/>
    </row>
    <row r="165" spans="1:8">
      <c r="A165" s="122" t="s"/>
      <c r="B165" s="122" t="s"/>
      <c r="C165" s="123" t="s"/>
      <c r="D165" s="124" t="s"/>
      <c r="E165" s="125" t="s"/>
      <c r="F165" s="126" t="s"/>
      <c r="G165" s="127" t="s"/>
      <c r="H165" s="320" t="s"/>
    </row>
    <row r="166" spans="1:8">
      <c r="A166" s="122" t="s"/>
      <c r="B166" s="122" t="s"/>
      <c r="C166" s="123" t="s"/>
      <c r="D166" s="124" t="s"/>
      <c r="E166" s="125" t="s"/>
      <c r="F166" s="126" t="s"/>
      <c r="G166" s="127" t="s"/>
      <c r="H166" s="320" t="s"/>
    </row>
    <row r="167" spans="1:8">
      <c r="A167" s="122" t="s"/>
      <c r="B167" s="122" t="s"/>
      <c r="C167" s="123" t="s"/>
      <c r="D167" s="124" t="s"/>
      <c r="E167" s="125" t="s"/>
      <c r="F167" s="126" t="s"/>
      <c r="G167" s="127" t="s"/>
      <c r="H167" s="320" t="s"/>
    </row>
    <row r="168" spans="1:8">
      <c r="A168" s="122" t="s"/>
      <c r="B168" s="122" t="s"/>
      <c r="C168" s="123" t="s"/>
      <c r="D168" s="124" t="s"/>
      <c r="E168" s="125" t="s"/>
      <c r="F168" s="126" t="s"/>
      <c r="G168" s="127" t="s"/>
      <c r="H168" s="320" t="s"/>
    </row>
    <row r="169" spans="1:8">
      <c r="A169" s="122" t="s"/>
      <c r="B169" s="122" t="s"/>
      <c r="C169" s="123" t="s"/>
      <c r="D169" s="124" t="s"/>
      <c r="E169" s="125" t="s"/>
      <c r="F169" s="126" t="s"/>
      <c r="G169" s="127" t="s"/>
      <c r="H169" s="320" t="s"/>
    </row>
    <row r="170" spans="1:8">
      <c r="A170" s="122" t="s"/>
      <c r="B170" s="122" t="s"/>
      <c r="C170" s="123" t="s"/>
      <c r="D170" s="124" t="s"/>
      <c r="E170" s="125" t="s"/>
      <c r="F170" s="126" t="s"/>
      <c r="G170" s="127" t="s"/>
      <c r="H170" s="320" t="s"/>
    </row>
    <row r="171" spans="1:8">
      <c r="A171" s="122" t="s"/>
      <c r="B171" s="122" t="s"/>
      <c r="C171" s="123" t="s"/>
      <c r="D171" s="124" t="s"/>
      <c r="E171" s="125" t="s"/>
      <c r="F171" s="126" t="s"/>
      <c r="G171" s="127" t="s"/>
      <c r="H171" s="320" t="s"/>
    </row>
    <row r="172" spans="1:8">
      <c r="A172" s="122" t="s"/>
      <c r="B172" s="122" t="s"/>
      <c r="C172" s="123" t="s"/>
      <c r="D172" s="124" t="s"/>
      <c r="E172" s="125" t="s"/>
      <c r="F172" s="126" t="s"/>
      <c r="G172" s="127" t="s"/>
      <c r="H172" s="320" t="s"/>
    </row>
    <row r="173" spans="1:8">
      <c r="A173" s="122" t="s"/>
      <c r="B173" s="122" t="s"/>
      <c r="C173" s="123" t="s"/>
      <c r="D173" s="124" t="s"/>
      <c r="E173" s="125" t="s"/>
      <c r="F173" s="126" t="s"/>
      <c r="G173" s="127" t="s"/>
      <c r="H173" s="320" t="s"/>
    </row>
    <row r="174" spans="1:8">
      <c r="A174" s="122" t="s"/>
      <c r="B174" s="122" t="s"/>
      <c r="C174" s="123" t="s"/>
      <c r="D174" s="124" t="s"/>
      <c r="E174" s="125" t="s"/>
      <c r="F174" s="126" t="s"/>
      <c r="G174" s="127" t="s"/>
      <c r="H174" s="320" t="s"/>
    </row>
    <row r="175" spans="1:8">
      <c r="A175" s="122" t="s"/>
      <c r="B175" s="122" t="s"/>
      <c r="C175" s="123" t="s"/>
      <c r="D175" s="124" t="s"/>
      <c r="E175" s="125" t="s"/>
      <c r="F175" s="126" t="s"/>
      <c r="G175" s="127" t="s"/>
      <c r="H175" s="320" t="s"/>
    </row>
    <row r="176" spans="1:8">
      <c r="A176" s="122" t="s"/>
      <c r="B176" s="122" t="s"/>
      <c r="C176" s="123" t="s"/>
      <c r="D176" s="124" t="s"/>
      <c r="E176" s="125" t="s"/>
      <c r="F176" s="126" t="s"/>
      <c r="G176" s="127" t="s"/>
      <c r="H176" s="320" t="s"/>
    </row>
    <row r="177" spans="1:8">
      <c r="A177" s="122" t="s"/>
      <c r="B177" s="122" t="s"/>
      <c r="C177" s="123" t="s"/>
      <c r="D177" s="124" t="s"/>
      <c r="E177" s="125" t="s"/>
      <c r="F177" s="126" t="s"/>
      <c r="G177" s="127" t="s"/>
      <c r="H177" s="320" t="s"/>
    </row>
    <row r="178" spans="1:8">
      <c r="A178" s="122" t="s"/>
      <c r="B178" s="122" t="s"/>
      <c r="C178" s="123" t="s"/>
      <c r="D178" s="124" t="s"/>
      <c r="E178" s="125" t="s"/>
      <c r="F178" s="126" t="s"/>
      <c r="G178" s="127" t="s"/>
      <c r="H178" s="320" t="s"/>
    </row>
    <row r="179" spans="1:8">
      <c r="A179" s="122" t="s"/>
      <c r="B179" s="122" t="s"/>
      <c r="C179" s="123" t="s"/>
      <c r="D179" s="124" t="s"/>
      <c r="E179" s="125" t="s"/>
      <c r="F179" s="126" t="s"/>
      <c r="G179" s="127" t="s"/>
      <c r="H179" s="320" t="s"/>
    </row>
    <row r="180" spans="1:8">
      <c r="A180" s="122" t="s"/>
      <c r="B180" s="122" t="s"/>
      <c r="C180" s="123" t="s"/>
      <c r="D180" s="124" t="s"/>
      <c r="E180" s="125" t="s"/>
      <c r="F180" s="126" t="s"/>
      <c r="G180" s="127" t="s"/>
      <c r="H180" s="320" t="s"/>
    </row>
    <row r="181" spans="1:8">
      <c r="A181" s="122" t="s"/>
      <c r="B181" s="122" t="s"/>
      <c r="C181" s="123" t="s"/>
      <c r="D181" s="124" t="s"/>
      <c r="E181" s="125" t="s"/>
      <c r="F181" s="126" t="s"/>
      <c r="G181" s="127" t="s"/>
      <c r="H181" s="320" t="s"/>
    </row>
    <row r="182" spans="1:8">
      <c r="A182" s="122" t="s"/>
      <c r="B182" s="122" t="s"/>
      <c r="C182" s="123" t="s"/>
      <c r="D182" s="124" t="s"/>
      <c r="E182" s="125" t="s"/>
      <c r="F182" s="126" t="s"/>
      <c r="G182" s="127" t="s"/>
      <c r="H182" s="320" t="s"/>
    </row>
    <row r="183" spans="8:8">
      <c r="H183" s="320" t="s"/>
    </row>
    <row r="184" spans="8:8">
      <c r="H184" s="320" t="s"/>
    </row>
    <row r="185" spans="8:8">
      <c r="H185" s="320" t="s"/>
    </row>
    <row r="186" spans="8:8">
      <c r="H186" s="320" t="s"/>
    </row>
    <row r="187" spans="8:8">
      <c r="H187" s="320" t="s"/>
    </row>
    <row r="188" spans="8:8">
      <c r="H188" s="320" t="s"/>
    </row>
    <row r="189" spans="8:8">
      <c r="H189" s="320" t="s"/>
    </row>
    <row r="190" spans="8:8">
      <c r="H190" s="320" t="s"/>
    </row>
    <row r="191" spans="8:8">
      <c r="H191" s="320" t="s"/>
    </row>
    <row r="192" spans="8:8">
      <c r="H192" s="320" t="s"/>
    </row>
    <row r="193" spans="8:8">
      <c r="H193" s="320" t="s"/>
    </row>
    <row r="194" spans="8:8">
      <c r="H194" s="320" t="s"/>
    </row>
    <row r="195" spans="8:8">
      <c r="H195" s="320" t="s"/>
    </row>
    <row r="196" spans="8:8">
      <c r="H196" s="320" t="s"/>
    </row>
    <row r="197" spans="8:8">
      <c r="H197" s="320" t="s"/>
    </row>
    <row r="198" spans="8:8">
      <c r="H198" s="320" t="s"/>
    </row>
    <row r="199" spans="8:8">
      <c r="H199" s="320" t="s"/>
    </row>
    <row r="200" spans="8:8">
      <c r="H200" s="320" t="s"/>
    </row>
  </sheetData>
  <autoFilter ref="A1:I53">
    <sortState ref="A2:I53"/>
  </autoFilter>
  <mergeCells count="73">
    <mergeCell ref="A1:F1"/>
    <mergeCell ref="A3:A6"/>
    <mergeCell ref="B3:B6"/>
    <mergeCell ref="C3:C6"/>
    <mergeCell ref="A7:A9"/>
    <mergeCell ref="B7:B9"/>
    <mergeCell ref="C7:C9"/>
    <mergeCell ref="A10:A11"/>
    <mergeCell ref="B10:B11"/>
    <mergeCell ref="C10:C11"/>
    <mergeCell ref="A12:A18"/>
    <mergeCell ref="B12:B13"/>
    <mergeCell ref="C12:C13"/>
    <mergeCell ref="B14:B18"/>
    <mergeCell ref="C14:C17"/>
    <mergeCell ref="A19:A30"/>
    <mergeCell ref="B19:B24"/>
    <mergeCell ref="C19:C21"/>
    <mergeCell ref="C22:C23"/>
    <mergeCell ref="B27:B30"/>
    <mergeCell ref="C27:C28"/>
    <mergeCell ref="A31:A53"/>
    <mergeCell ref="B31:B33"/>
    <mergeCell ref="C31:C33"/>
    <mergeCell ref="B34:B36"/>
    <mergeCell ref="C34:C36"/>
    <mergeCell ref="B37:B53"/>
    <mergeCell ref="C37:C42"/>
    <mergeCell ref="C43:C45"/>
    <mergeCell ref="C46:C53"/>
    <mergeCell ref="G7:G9"/>
    <mergeCell ref="G46:G53"/>
    <mergeCell ref="G37:G42"/>
    <mergeCell ref="G34:G36"/>
    <mergeCell ref="G31:G33"/>
    <mergeCell ref="G10:G11"/>
    <mergeCell ref="G19:G21"/>
    <mergeCell ref="G22:G23"/>
    <mergeCell ref="G12:G13"/>
    <mergeCell ref="G14:G17"/>
    <mergeCell ref="G27:G28"/>
    <mergeCell ref="G1:G2"/>
    <mergeCell ref="H1:H2"/>
    <mergeCell ref="I1:I2"/>
    <mergeCell ref="I7:I9"/>
    <mergeCell ref="I10:I11"/>
    <mergeCell ref="I12:I13"/>
    <mergeCell ref="I19:I21"/>
    <mergeCell ref="I27:I28"/>
    <mergeCell ref="I31:I33"/>
    <mergeCell ref="I34:I36"/>
    <mergeCell ref="I37:I42"/>
    <mergeCell ref="I43:I45"/>
    <mergeCell ref="I46:I53"/>
    <mergeCell ref="H31:H33"/>
    <mergeCell ref="H34:H36"/>
    <mergeCell ref="H37:H42"/>
    <mergeCell ref="H43:H45"/>
    <mergeCell ref="H46:H53"/>
    <mergeCell ref="H7:H9"/>
    <mergeCell ref="H10:H11"/>
    <mergeCell ref="H12:H13"/>
    <mergeCell ref="H19:H21"/>
    <mergeCell ref="H27:H28"/>
    <mergeCell ref="H14:H18"/>
    <mergeCell ref="I14:I18"/>
    <mergeCell ref="H22:H25"/>
    <mergeCell ref="I22:I25"/>
    <mergeCell ref="G3:G6"/>
    <mergeCell ref="H3:H6"/>
    <mergeCell ref="I3:I6"/>
    <mergeCell ref="H29:H30"/>
    <mergeCell ref="I29:I30"/>
  </mergeCells>
  <conditionalFormatting sqref="E1:E200">
    <cfRule type="containsText" dxfId="7" priority="1" operator="containsText" text="首选推荐">
      <formula>NOT(ISERROR(SEARCH("首选推荐",E1)))</formula>
      <formula>NOT(ISERROR(SEARCH("首选推荐",E1)))</formula>
    </cfRule>
  </conditionalFormatting>
  <conditionalFormatting sqref="E1:E200">
    <cfRule type="containsText" dxfId="6" priority="2" operator="containsText" text="存量维持">
      <formula>NOT(ISERROR(SEARCH("存量维持",E1)))</formula>
      <formula>NOT(ISERROR(SEARCH("存量维持",E1)))</formula>
    </cfRule>
  </conditionalFormatting>
  <conditionalFormatting sqref="E1:E200">
    <cfRule type="containsText" dxfId="5" priority="3" operator="containsText" text="待决策">
      <formula>NOT(ISERROR(SEARCH("待决策",E1)))</formula>
      <formula>NOT(ISERROR(SEARCH("待决策",E1)))</formula>
    </cfRule>
  </conditionalFormatting>
  <conditionalFormatting sqref="E1:E200">
    <cfRule type="containsText" dxfId="4" priority="4" operator="containsText" text="新技术试点">
      <formula>NOT(ISERROR(SEARCH("新技术试点",E1)))</formula>
      <formula>NOT(ISERROR(SEARCH("新技术试点",E1)))</formula>
    </cfRule>
  </conditionalFormatting>
  <conditionalFormatting sqref="E1:E200">
    <cfRule type="containsText" dxfId="3" priority="5" operator="containsText" text="逐步淘汰">
      <formula>NOT(ISERROR(SEARCH("逐步淘汰",E1)))</formula>
      <formula>NOT(ISERROR(SEARCH("逐步淘汰",E1)))</formula>
    </cfRule>
  </conditionalFormatting>
  <dataValidations>
    <dataValidation type="list" errorStyle="stop" allowBlank="true" showDropDown="false" showInputMessage="true" showErrorMessage="true" prompt="" sqref="E2:E182">
      <formula1>=配置表!$B$3:$B$7</formula1>
    </dataValidation>
  </dataValidations>
</worksheet>
</file>

<file path=xl/worksheets/sheet6.xml><?xml version="1.0" encoding="utf-8"?>
<worksheet xmlns="http://schemas.openxmlformats.org/spreadsheetml/2006/main">
  <sheetPr>
    <tabColor rgb="FFFFFFFF"/>
  </sheetPr>
  <dimension ref="F201"/>
  <sheetViews>
    <sheetView showGridLines="true" rightToLeft="false" workbookViewId="0"/>
  </sheetViews>
  <cols>
    <col min="3" max="3" width="36.5742" customWidth="true"/>
    <col min="6" max="6" width="41.9727" customWidth="true"/>
    <col min="7" max="7" width="20.1016" customWidth="true"/>
  </cols>
  <sheetData>
    <row r="1" spans="1:27" ht="27" customHeight="true">
      <c r="A1" s="283" t="s">
        <v>422</v>
      </c>
      <c r="B1" s="283" t="s">
        <v>423</v>
      </c>
      <c r="C1" s="284" t="s">
        <v>424</v>
      </c>
      <c r="D1" s="285" t="s">
        <v>425</v>
      </c>
      <c r="E1" s="286" t="s"/>
      <c r="F1" s="287" t="s"/>
      <c r="G1" s="288" t="s">
        <v>705</v>
      </c>
      <c r="H1" s="283" t="s">
        <v>426</v>
      </c>
      <c r="I1" s="283" t="s">
        <v>427</v>
      </c>
      <c r="J1" s="289" t="s"/>
      <c r="K1" s="289" t="s"/>
      <c r="L1" s="289" t="s"/>
      <c r="M1" s="289" t="s"/>
      <c r="N1" s="289" t="s"/>
      <c r="O1" s="289" t="s"/>
      <c r="P1" s="289" t="s"/>
      <c r="Q1" s="289" t="s"/>
      <c r="R1" s="289" t="s"/>
      <c r="S1" s="289" t="s"/>
      <c r="T1" s="289" t="s"/>
      <c r="U1" s="289" t="s"/>
      <c r="V1" s="289" t="s"/>
      <c r="W1" s="289" t="s"/>
      <c r="X1" s="289" t="s"/>
      <c r="Y1" s="289" t="s"/>
      <c r="Z1" s="289" t="s"/>
      <c r="AA1" s="289" t="s"/>
    </row>
    <row r="2" spans="4:27" ht="26" customHeight="true">
      <c r="D2" s="290" t="s">
        <v>428</v>
      </c>
      <c r="E2" s="290" t="s">
        <v>429</v>
      </c>
      <c r="F2" s="291" t="s">
        <v>430</v>
      </c>
      <c r="J2" s="289" t="s"/>
      <c r="K2" s="289" t="s"/>
      <c r="L2" s="289" t="s"/>
      <c r="M2" s="289" t="s"/>
      <c r="N2" s="289" t="s"/>
      <c r="O2" s="289" t="s"/>
      <c r="P2" s="289" t="s"/>
      <c r="Q2" s="289" t="s"/>
      <c r="R2" s="289" t="s"/>
      <c r="S2" s="289" t="s"/>
      <c r="T2" s="289" t="s"/>
      <c r="U2" s="289" t="s"/>
      <c r="V2" s="289" t="s"/>
      <c r="W2" s="289" t="s"/>
      <c r="X2" s="289" t="s"/>
      <c r="Y2" s="289" t="s"/>
      <c r="Z2" s="289" t="s"/>
      <c r="AA2" s="289" t="s"/>
    </row>
    <row r="3" spans="1:9" ht="51" customHeight="true">
      <c r="A3" s="292">
        <f>=COUNTA($G$3:$G$15)</f>
        <v>9</v>
      </c>
      <c r="B3" s="293" t="s">
        <v>19</v>
      </c>
      <c r="C3" s="294" t="s">
        <v>706</v>
      </c>
      <c r="D3" s="295" t="s">
        <v>707</v>
      </c>
      <c r="E3" s="295" t="s">
        <v>708</v>
      </c>
      <c r="F3" s="296" t="s">
        <v>431</v>
      </c>
      <c r="G3" s="297" t="s">
        <v>284</v>
      </c>
      <c r="H3" s="298" t="s">
        <v>432</v>
      </c>
      <c r="I3" s="297">
        <f>=COUNTA(G3:G11)</f>
        <v>9</v>
      </c>
    </row>
    <row r="4" spans="1:9" ht="51" customHeight="true">
      <c r="A4" s="299" t="s"/>
      <c r="B4" s="300" t="s">
        <v>25</v>
      </c>
      <c r="C4" s="301" t="s">
        <v>433</v>
      </c>
      <c r="D4" s="302" t="s">
        <v>25</v>
      </c>
      <c r="E4" s="295" t="s">
        <v>330</v>
      </c>
      <c r="F4" s="303" t="s">
        <v>434</v>
      </c>
      <c r="G4" s="297" t="s">
        <v>435</v>
      </c>
      <c r="H4" s="298" t="s">
        <v>436</v>
      </c>
      <c r="I4" s="297" t="s"/>
    </row>
    <row r="5" spans="1:9" ht="51" customHeight="true">
      <c r="A5" s="298" t="s"/>
      <c r="B5" s="304" t="s">
        <v>29</v>
      </c>
      <c r="C5" s="301" t="s">
        <v>437</v>
      </c>
      <c r="D5" s="305" t="s">
        <v>29</v>
      </c>
      <c r="E5" s="305" t="s">
        <v>329</v>
      </c>
      <c r="F5" s="296" t="s">
        <v>438</v>
      </c>
      <c r="G5" s="297" t="s">
        <v>439</v>
      </c>
      <c r="H5" s="298" t="s">
        <v>440</v>
      </c>
      <c r="I5" s="297" t="s"/>
    </row>
    <row r="6" spans="1:9" ht="51" customHeight="true">
      <c r="A6" s="298" t="s"/>
      <c r="B6" s="306" t="s">
        <v>69</v>
      </c>
      <c r="C6" s="301" t="s">
        <v>441</v>
      </c>
      <c r="D6" s="307" t="s">
        <v>343</v>
      </c>
      <c r="E6" s="302" t="s">
        <v>344</v>
      </c>
      <c r="F6" s="303" t="s">
        <v>442</v>
      </c>
      <c r="G6" s="297" t="s">
        <v>443</v>
      </c>
      <c r="H6" s="298" t="s">
        <v>444</v>
      </c>
      <c r="I6" s="297" t="s"/>
    </row>
    <row r="7" spans="1:9" ht="51" customHeight="true">
      <c r="A7" s="297" t="s"/>
      <c r="B7" s="308" t="s">
        <v>76</v>
      </c>
      <c r="C7" s="309" t="s">
        <v>445</v>
      </c>
      <c r="D7" s="310" t="s">
        <v>23</v>
      </c>
      <c r="E7" s="310" t="s">
        <v>327</v>
      </c>
      <c r="F7" s="296" t="s">
        <v>446</v>
      </c>
      <c r="G7" s="297" t="s">
        <v>447</v>
      </c>
      <c r="H7" s="298" t="s">
        <v>448</v>
      </c>
      <c r="I7" s="297" t="s"/>
    </row>
    <row r="8" spans="1:9" ht="51" customHeight="true">
      <c r="A8" s="297" t="s"/>
      <c r="B8" s="311" t="s"/>
      <c r="C8" s="296" t="s"/>
      <c r="D8" s="297" t="s"/>
      <c r="E8" s="310" t="s"/>
      <c r="F8" s="296" t="s"/>
      <c r="G8" s="297" t="s">
        <v>449</v>
      </c>
      <c r="H8" s="298" t="s">
        <v>450</v>
      </c>
      <c r="I8" s="297" t="s"/>
    </row>
    <row r="9" spans="1:9" ht="51" customHeight="true">
      <c r="A9" s="297" t="s"/>
      <c r="B9" s="312" t="s"/>
      <c r="C9" s="313" t="s"/>
      <c r="D9" s="297" t="s"/>
      <c r="E9" s="310" t="s"/>
      <c r="F9" s="303" t="s"/>
      <c r="G9" s="297" t="s">
        <v>451</v>
      </c>
      <c r="H9" s="298" t="s">
        <v>452</v>
      </c>
      <c r="I9" s="297" t="s"/>
    </row>
    <row r="10" spans="1:9" ht="51" customHeight="true">
      <c r="A10" s="297" t="s"/>
      <c r="B10" s="312" t="s"/>
      <c r="C10" s="313" t="s"/>
      <c r="D10" s="298" t="s"/>
      <c r="E10" s="314" t="s"/>
      <c r="F10" s="303" t="s"/>
      <c r="G10" s="297" t="s">
        <v>453</v>
      </c>
      <c r="H10" s="298" t="s">
        <v>454</v>
      </c>
      <c r="I10" s="297" t="s"/>
    </row>
    <row r="11" spans="1:9" ht="51" customHeight="true">
      <c r="A11" s="298" t="s"/>
      <c r="B11" s="312" t="s"/>
      <c r="C11" s="313" t="s"/>
      <c r="D11" s="297" t="s"/>
      <c r="E11" s="315" t="s"/>
      <c r="F11" s="303" t="s"/>
      <c r="G11" s="297" t="s">
        <v>455</v>
      </c>
      <c r="H11" s="298" t="s">
        <v>456</v>
      </c>
      <c r="I11" s="297" t="s"/>
    </row>
    <row r="12" spans="1:9" customHeight="false">
      <c r="A12" s="297" t="s"/>
      <c r="B12" s="316" t="s"/>
      <c r="C12" s="313" t="s"/>
      <c r="D12" s="297" t="s"/>
      <c r="E12" s="315" t="s"/>
      <c r="F12" s="303" t="s"/>
      <c r="G12" s="297" t="s"/>
      <c r="H12" s="297" t="s"/>
      <c r="I12" s="297" t="s"/>
    </row>
    <row r="13" spans="1:9" ht="88" customHeight="true">
      <c r="A13" s="297" t="s"/>
      <c r="B13" s="317" t="s"/>
      <c r="C13" s="318" t="s">
        <v>457</v>
      </c>
      <c r="D13" s="298" t="s">
        <v>458</v>
      </c>
      <c r="E13" s="315" t="s"/>
      <c r="F13" s="303" t="s"/>
      <c r="G13" s="297" t="s"/>
      <c r="H13" s="297" t="s"/>
      <c r="I13" s="297" t="s"/>
    </row>
    <row r="14" spans="1:9">
      <c r="A14" s="297" t="s"/>
      <c r="B14" s="298" t="s"/>
      <c r="C14" s="313" t="s"/>
      <c r="D14" s="295" t="s"/>
      <c r="E14" s="295" t="s"/>
      <c r="F14" s="318" t="s"/>
      <c r="G14" s="298" t="s"/>
      <c r="H14" s="297" t="s"/>
      <c r="I14" s="297" t="s"/>
    </row>
    <row r="15" spans="1:9">
      <c r="A15" s="297" t="s"/>
      <c r="B15" s="298" t="s"/>
      <c r="C15" s="313" t="s"/>
      <c r="D15" s="302" t="s"/>
      <c r="E15" s="295" t="s"/>
      <c r="F15" s="318" t="s"/>
      <c r="G15" s="298" t="s"/>
      <c r="H15" s="297" t="s"/>
      <c r="I15" s="297" t="s"/>
    </row>
    <row r="16" spans="1:9">
      <c r="A16" s="297" t="s"/>
      <c r="B16" s="297" t="s"/>
      <c r="C16" s="313" t="s"/>
      <c r="D16" s="305" t="s"/>
      <c r="E16" s="302" t="s"/>
      <c r="F16" s="313" t="s"/>
      <c r="G16" s="297" t="s"/>
      <c r="H16" s="297" t="s"/>
      <c r="I16" s="297" t="s"/>
    </row>
    <row r="17" spans="2:7">
      <c r="B17" s="319" t="s"/>
      <c r="C17" s="320" t="s"/>
      <c r="D17" s="307" t="s"/>
      <c r="E17" s="305" t="s"/>
      <c r="F17" s="321" t="s"/>
      <c r="G17" s="173" t="s"/>
    </row>
    <row r="18" spans="2:7">
      <c r="B18" s="322" t="s"/>
      <c r="C18" s="303" t="s"/>
      <c r="D18" s="310" t="s"/>
      <c r="E18" s="323" t="s"/>
      <c r="F18" s="321" t="s"/>
      <c r="G18" s="173" t="s"/>
    </row>
    <row r="19" spans="2:6">
      <c r="B19" s="324" t="s"/>
      <c r="C19" s="303" t="s"/>
      <c r="D19" s="297" t="s"/>
      <c r="E19" s="310" t="s"/>
      <c r="F19" s="320" t="s"/>
    </row>
    <row r="20" spans="2:7">
      <c r="B20" s="325" t="s"/>
      <c r="C20" s="296" t="s"/>
      <c r="E20" s="326" t="s"/>
      <c r="F20" s="321" t="s"/>
      <c r="G20" s="173" t="s"/>
    </row>
    <row r="21" spans="2:6">
      <c r="B21" s="325" t="s"/>
      <c r="C21" s="296" t="s"/>
      <c r="E21" s="326" t="s"/>
      <c r="F21" s="320" t="s"/>
    </row>
    <row r="22" spans="2:6">
      <c r="B22" s="324" t="s"/>
      <c r="C22" s="296" t="s"/>
      <c r="E22" s="326" t="s"/>
      <c r="F22" s="320" t="s"/>
    </row>
    <row r="23" spans="2:6">
      <c r="B23" s="319" t="s"/>
      <c r="C23" s="320" t="s"/>
      <c r="E23" s="326" t="s"/>
      <c r="F23" s="320" t="s"/>
    </row>
    <row r="24" spans="2:6">
      <c r="B24" s="319" t="s"/>
      <c r="C24" s="320" t="s"/>
      <c r="E24" s="326" t="s"/>
      <c r="F24" s="320" t="s"/>
    </row>
    <row r="25" spans="2:6">
      <c r="B25" s="319" t="s"/>
      <c r="C25" s="320" t="s"/>
      <c r="E25" s="326" t="s"/>
      <c r="F25" s="320" t="s"/>
    </row>
    <row r="26" spans="2:6">
      <c r="B26" s="319" t="s"/>
      <c r="C26" s="320" t="s"/>
      <c r="E26" s="326" t="s"/>
      <c r="F26" s="320" t="s"/>
    </row>
    <row r="27" spans="2:6">
      <c r="B27" s="319" t="s"/>
      <c r="C27" s="320" t="s"/>
      <c r="E27" s="326" t="s"/>
      <c r="F27" s="320" t="s"/>
    </row>
    <row r="28" spans="2:6">
      <c r="B28" s="319" t="s"/>
      <c r="C28" s="320" t="s"/>
      <c r="E28" s="326" t="s"/>
      <c r="F28" s="320" t="s"/>
    </row>
    <row r="29" spans="2:6">
      <c r="B29" s="319" t="s"/>
      <c r="C29" s="320" t="s"/>
      <c r="E29" s="326" t="s"/>
      <c r="F29" s="320" t="s"/>
    </row>
    <row r="30" spans="2:6">
      <c r="B30" s="319" t="s"/>
      <c r="C30" s="320" t="s"/>
      <c r="E30" s="326" t="s"/>
      <c r="F30" s="320" t="s"/>
    </row>
    <row r="31" spans="2:6">
      <c r="B31" s="319" t="s"/>
      <c r="C31" s="320" t="s"/>
      <c r="E31" s="326" t="s"/>
      <c r="F31" s="320" t="s"/>
    </row>
    <row r="32" spans="2:6">
      <c r="B32" s="319" t="s"/>
      <c r="C32" s="320" t="s"/>
      <c r="E32" s="326" t="s"/>
      <c r="F32" s="320" t="s"/>
    </row>
    <row r="33" spans="2:6">
      <c r="B33" s="319" t="s"/>
      <c r="C33" s="320" t="s"/>
      <c r="E33" s="326" t="s"/>
      <c r="F33" s="320" t="s"/>
    </row>
    <row r="34" spans="2:6">
      <c r="B34" s="319" t="s"/>
      <c r="C34" s="320" t="s"/>
      <c r="E34" s="326" t="s"/>
      <c r="F34" s="320" t="s"/>
    </row>
    <row r="35" spans="2:6">
      <c r="B35" s="319" t="s"/>
      <c r="C35" s="320" t="s"/>
      <c r="E35" s="326" t="s"/>
      <c r="F35" s="320" t="s"/>
    </row>
    <row r="36" spans="2:6">
      <c r="B36" s="319" t="s"/>
      <c r="C36" s="320" t="s"/>
      <c r="E36" s="326" t="s"/>
      <c r="F36" s="320" t="s"/>
    </row>
    <row r="37" spans="2:6">
      <c r="B37" s="319" t="s"/>
      <c r="C37" s="320" t="s"/>
      <c r="E37" s="326" t="s"/>
      <c r="F37" s="320" t="s"/>
    </row>
    <row r="38" spans="2:6">
      <c r="B38" s="319" t="s"/>
      <c r="C38" s="320" t="s"/>
      <c r="E38" s="326" t="s"/>
      <c r="F38" s="320" t="s"/>
    </row>
    <row r="39" spans="2:6">
      <c r="B39" s="319" t="s"/>
      <c r="C39" s="320" t="s"/>
      <c r="E39" s="326" t="s"/>
      <c r="F39" s="320" t="s"/>
    </row>
    <row r="40" spans="2:6">
      <c r="B40" s="319" t="s"/>
      <c r="C40" s="320" t="s"/>
      <c r="E40" s="326" t="s"/>
      <c r="F40" s="320" t="s"/>
    </row>
    <row r="41" spans="2:6">
      <c r="B41" s="319" t="s"/>
      <c r="C41" s="320" t="s"/>
      <c r="E41" s="326" t="s"/>
      <c r="F41" s="320" t="s"/>
    </row>
    <row r="42" spans="2:6">
      <c r="B42" s="319" t="s"/>
      <c r="C42" s="320" t="s"/>
      <c r="E42" s="326" t="s"/>
      <c r="F42" s="320" t="s"/>
    </row>
    <row r="43" spans="2:6">
      <c r="B43" s="319" t="s"/>
      <c r="C43" s="320" t="s"/>
      <c r="E43" s="326" t="s"/>
      <c r="F43" s="320" t="s"/>
    </row>
    <row r="44" spans="2:6">
      <c r="B44" s="319" t="s"/>
      <c r="C44" s="320" t="s"/>
      <c r="E44" s="326" t="s"/>
      <c r="F44" s="320" t="s"/>
    </row>
    <row r="45" spans="2:6">
      <c r="B45" s="319" t="s"/>
      <c r="C45" s="320" t="s"/>
      <c r="E45" s="326" t="s"/>
      <c r="F45" s="320" t="s"/>
    </row>
    <row r="46" spans="2:6">
      <c r="B46" s="319" t="s"/>
      <c r="C46" s="320" t="s"/>
      <c r="E46" s="326" t="s"/>
      <c r="F46" s="320" t="s"/>
    </row>
    <row r="47" spans="2:6">
      <c r="B47" s="319" t="s"/>
      <c r="C47" s="320" t="s"/>
      <c r="E47" s="326" t="s"/>
      <c r="F47" s="320" t="s"/>
    </row>
    <row r="48" spans="2:6">
      <c r="B48" s="319" t="s"/>
      <c r="C48" s="320" t="s"/>
      <c r="E48" s="326" t="s"/>
      <c r="F48" s="320" t="s"/>
    </row>
    <row r="49" spans="2:6">
      <c r="B49" s="319" t="s"/>
      <c r="C49" s="320" t="s"/>
      <c r="E49" s="326" t="s"/>
      <c r="F49" s="320" t="s"/>
    </row>
    <row r="50" spans="2:6">
      <c r="B50" s="319" t="s"/>
      <c r="C50" s="320" t="s"/>
      <c r="E50" s="326" t="s"/>
      <c r="F50" s="320" t="s"/>
    </row>
    <row r="51" spans="2:6">
      <c r="B51" s="319" t="s"/>
      <c r="C51" s="320" t="s"/>
      <c r="E51" s="326" t="s"/>
      <c r="F51" s="320" t="s"/>
    </row>
    <row r="52" spans="2:6">
      <c r="B52" s="319" t="s"/>
      <c r="C52" s="320" t="s"/>
      <c r="E52" s="326" t="s"/>
      <c r="F52" s="320" t="s"/>
    </row>
    <row r="53" spans="2:6">
      <c r="B53" s="319" t="s"/>
      <c r="C53" s="320" t="s"/>
      <c r="E53" s="326" t="s"/>
      <c r="F53" s="320" t="s"/>
    </row>
    <row r="54" spans="2:6">
      <c r="B54" s="319" t="s"/>
      <c r="C54" s="320" t="s"/>
      <c r="E54" s="326" t="s"/>
      <c r="F54" s="320" t="s"/>
    </row>
    <row r="55" spans="2:6">
      <c r="B55" s="319" t="s"/>
      <c r="C55" s="320" t="s"/>
      <c r="E55" s="326" t="s"/>
      <c r="F55" s="320" t="s"/>
    </row>
    <row r="56" spans="2:6">
      <c r="B56" s="319" t="s"/>
      <c r="C56" s="320" t="s"/>
      <c r="E56" s="326" t="s"/>
      <c r="F56" s="320" t="s"/>
    </row>
    <row r="57" spans="2:6">
      <c r="B57" s="319" t="s"/>
      <c r="C57" s="320" t="s"/>
      <c r="E57" s="326" t="s"/>
      <c r="F57" s="320" t="s"/>
    </row>
    <row r="58" spans="2:6">
      <c r="B58" s="319" t="s"/>
      <c r="C58" s="320" t="s"/>
      <c r="E58" s="326" t="s"/>
      <c r="F58" s="320" t="s"/>
    </row>
    <row r="59" spans="2:6">
      <c r="B59" s="319" t="s"/>
      <c r="C59" s="320" t="s"/>
      <c r="E59" s="326" t="s"/>
      <c r="F59" s="320" t="s"/>
    </row>
    <row r="60" spans="2:6">
      <c r="B60" s="319" t="s"/>
      <c r="C60" s="320" t="s"/>
      <c r="E60" s="326" t="s"/>
      <c r="F60" s="320" t="s"/>
    </row>
    <row r="61" spans="2:6">
      <c r="B61" s="319" t="s"/>
      <c r="C61" s="320" t="s"/>
      <c r="E61" s="326" t="s"/>
      <c r="F61" s="320" t="s"/>
    </row>
    <row r="62" spans="2:6">
      <c r="B62" s="319" t="s"/>
      <c r="C62" s="320" t="s"/>
      <c r="E62" s="326" t="s"/>
      <c r="F62" s="320" t="s"/>
    </row>
    <row r="63" spans="2:6">
      <c r="B63" s="319" t="s"/>
      <c r="C63" s="320" t="s"/>
      <c r="E63" s="326" t="s"/>
      <c r="F63" s="320" t="s"/>
    </row>
    <row r="64" spans="2:6">
      <c r="B64" s="319" t="s"/>
      <c r="C64" s="320" t="s"/>
      <c r="E64" s="326" t="s"/>
      <c r="F64" s="320" t="s"/>
    </row>
    <row r="65" spans="2:6">
      <c r="B65" s="319" t="s"/>
      <c r="C65" s="320" t="s"/>
      <c r="E65" s="326" t="s"/>
      <c r="F65" s="320" t="s"/>
    </row>
    <row r="66" spans="2:6">
      <c r="B66" s="319" t="s"/>
      <c r="C66" s="320" t="s"/>
      <c r="E66" s="326" t="s"/>
      <c r="F66" s="320" t="s"/>
    </row>
    <row r="67" spans="2:6">
      <c r="B67" s="319" t="s"/>
      <c r="C67" s="320" t="s"/>
      <c r="E67" s="326" t="s"/>
      <c r="F67" s="320" t="s"/>
    </row>
    <row r="68" spans="2:6">
      <c r="B68" s="319" t="s"/>
      <c r="C68" s="320" t="s"/>
      <c r="E68" s="326" t="s"/>
      <c r="F68" s="320" t="s"/>
    </row>
    <row r="69" spans="2:6">
      <c r="B69" s="319" t="s"/>
      <c r="C69" s="320" t="s"/>
      <c r="E69" s="326" t="s"/>
      <c r="F69" s="320" t="s"/>
    </row>
    <row r="70" spans="2:6">
      <c r="B70" s="319" t="s"/>
      <c r="C70" s="320" t="s"/>
      <c r="E70" s="326" t="s"/>
      <c r="F70" s="320" t="s"/>
    </row>
    <row r="71" spans="2:6">
      <c r="B71" s="319" t="s"/>
      <c r="C71" s="320" t="s"/>
      <c r="E71" s="326" t="s"/>
      <c r="F71" s="320" t="s"/>
    </row>
    <row r="72" spans="2:6">
      <c r="B72" s="319" t="s"/>
      <c r="C72" s="320" t="s"/>
      <c r="E72" s="326" t="s"/>
      <c r="F72" s="320" t="s"/>
    </row>
    <row r="73" spans="2:6">
      <c r="B73" s="319" t="s"/>
      <c r="C73" s="320" t="s"/>
      <c r="E73" s="326" t="s"/>
      <c r="F73" s="320" t="s"/>
    </row>
    <row r="74" spans="2:6">
      <c r="B74" s="319" t="s"/>
      <c r="C74" s="320" t="s"/>
      <c r="E74" s="326" t="s"/>
      <c r="F74" s="320" t="s"/>
    </row>
    <row r="75" spans="2:6">
      <c r="B75" s="319" t="s"/>
      <c r="C75" s="320" t="s"/>
      <c r="E75" s="326" t="s"/>
      <c r="F75" s="320" t="s"/>
    </row>
    <row r="76" spans="2:6">
      <c r="B76" s="319" t="s"/>
      <c r="C76" s="320" t="s"/>
      <c r="E76" s="326" t="s"/>
      <c r="F76" s="320" t="s"/>
    </row>
    <row r="77" spans="2:6">
      <c r="B77" s="319" t="s"/>
      <c r="C77" s="320" t="s"/>
      <c r="E77" s="326" t="s"/>
      <c r="F77" s="320" t="s"/>
    </row>
    <row r="78" spans="2:6">
      <c r="B78" s="319" t="s"/>
      <c r="C78" s="320" t="s"/>
      <c r="E78" s="326" t="s"/>
      <c r="F78" s="320" t="s"/>
    </row>
    <row r="79" spans="2:6">
      <c r="B79" s="319" t="s"/>
      <c r="C79" s="320" t="s"/>
      <c r="E79" s="326" t="s"/>
      <c r="F79" s="320" t="s"/>
    </row>
    <row r="80" spans="2:6">
      <c r="B80" s="319" t="s"/>
      <c r="C80" s="320" t="s"/>
      <c r="E80" s="326" t="s"/>
      <c r="F80" s="320" t="s"/>
    </row>
    <row r="81" spans="2:6">
      <c r="B81" s="319" t="s"/>
      <c r="C81" s="320" t="s"/>
      <c r="E81" s="326" t="s"/>
      <c r="F81" s="320" t="s"/>
    </row>
    <row r="82" spans="2:6">
      <c r="B82" s="319" t="s"/>
      <c r="C82" s="320" t="s"/>
      <c r="E82" s="326" t="s"/>
      <c r="F82" s="320" t="s"/>
    </row>
    <row r="83" spans="2:6">
      <c r="B83" s="319" t="s"/>
      <c r="C83" s="320" t="s"/>
      <c r="E83" s="326" t="s"/>
      <c r="F83" s="320" t="s"/>
    </row>
    <row r="84" spans="2:6">
      <c r="B84" s="319" t="s"/>
      <c r="C84" s="320" t="s"/>
      <c r="E84" s="326" t="s"/>
      <c r="F84" s="320" t="s"/>
    </row>
    <row r="85" spans="2:6">
      <c r="B85" s="319" t="s"/>
      <c r="C85" s="320" t="s"/>
      <c r="E85" s="326" t="s"/>
      <c r="F85" s="320" t="s"/>
    </row>
    <row r="86" spans="2:6">
      <c r="B86" s="319" t="s"/>
      <c r="C86" s="320" t="s"/>
      <c r="E86" s="326" t="s"/>
      <c r="F86" s="320" t="s"/>
    </row>
    <row r="87" spans="2:6">
      <c r="B87" s="319" t="s"/>
      <c r="C87" s="320" t="s"/>
      <c r="E87" s="326" t="s"/>
      <c r="F87" s="320" t="s"/>
    </row>
    <row r="88" spans="2:6">
      <c r="B88" s="319" t="s"/>
      <c r="C88" s="320" t="s"/>
      <c r="E88" s="326" t="s"/>
      <c r="F88" s="320" t="s"/>
    </row>
    <row r="89" spans="2:6">
      <c r="B89" s="319" t="s"/>
      <c r="C89" s="320" t="s"/>
      <c r="E89" s="326" t="s"/>
      <c r="F89" s="320" t="s"/>
    </row>
    <row r="90" spans="2:6">
      <c r="B90" s="319" t="s"/>
      <c r="C90" s="320" t="s"/>
      <c r="E90" s="326" t="s"/>
      <c r="F90" s="320" t="s"/>
    </row>
    <row r="91" spans="2:6">
      <c r="B91" s="319" t="s"/>
      <c r="C91" s="320" t="s"/>
      <c r="E91" s="326" t="s"/>
      <c r="F91" s="320" t="s"/>
    </row>
    <row r="92" spans="2:6">
      <c r="B92" s="319" t="s"/>
      <c r="C92" s="320" t="s"/>
      <c r="E92" s="326" t="s"/>
      <c r="F92" s="320" t="s"/>
    </row>
    <row r="93" spans="2:6">
      <c r="B93" s="319" t="s"/>
      <c r="C93" s="320" t="s"/>
      <c r="E93" s="326" t="s"/>
      <c r="F93" s="320" t="s"/>
    </row>
    <row r="94" spans="2:6">
      <c r="B94" s="319" t="s"/>
      <c r="C94" s="320" t="s"/>
      <c r="E94" s="326" t="s"/>
      <c r="F94" s="320" t="s"/>
    </row>
    <row r="95" spans="2:6">
      <c r="B95" s="319" t="s"/>
      <c r="C95" s="320" t="s"/>
      <c r="E95" s="326" t="s"/>
      <c r="F95" s="320" t="s"/>
    </row>
    <row r="96" spans="2:6">
      <c r="B96" s="319" t="s"/>
      <c r="C96" s="320" t="s"/>
      <c r="E96" s="326" t="s"/>
      <c r="F96" s="320" t="s"/>
    </row>
    <row r="97" spans="2:6">
      <c r="B97" s="319" t="s"/>
      <c r="C97" s="320" t="s"/>
      <c r="E97" s="326" t="s"/>
      <c r="F97" s="320" t="s"/>
    </row>
    <row r="98" spans="2:6">
      <c r="B98" s="319" t="s"/>
      <c r="C98" s="320" t="s"/>
      <c r="E98" s="326" t="s"/>
      <c r="F98" s="320" t="s"/>
    </row>
    <row r="99" spans="2:6">
      <c r="B99" s="319" t="s"/>
      <c r="C99" s="320" t="s"/>
      <c r="E99" s="326" t="s"/>
      <c r="F99" s="320" t="s"/>
    </row>
    <row r="100" spans="2:6">
      <c r="B100" s="319" t="s"/>
      <c r="C100" s="320" t="s"/>
      <c r="E100" s="326" t="s"/>
      <c r="F100" s="320" t="s"/>
    </row>
    <row r="101" spans="2:6">
      <c r="B101" s="319" t="s"/>
      <c r="C101" s="320" t="s"/>
      <c r="E101" s="326" t="s"/>
      <c r="F101" s="320" t="s"/>
    </row>
    <row r="102" spans="2:6">
      <c r="B102" s="319" t="s"/>
      <c r="C102" s="320" t="s"/>
      <c r="E102" s="326" t="s"/>
      <c r="F102" s="320" t="s"/>
    </row>
    <row r="103" spans="2:6">
      <c r="B103" s="319" t="s"/>
      <c r="C103" s="320" t="s"/>
      <c r="E103" s="326" t="s"/>
      <c r="F103" s="320" t="s"/>
    </row>
    <row r="104" spans="2:6">
      <c r="B104" s="319" t="s"/>
      <c r="C104" s="320" t="s"/>
      <c r="E104" s="326" t="s"/>
      <c r="F104" s="320" t="s"/>
    </row>
    <row r="105" spans="2:6">
      <c r="B105" s="319" t="s"/>
      <c r="C105" s="320" t="s"/>
      <c r="E105" s="326" t="s"/>
      <c r="F105" s="320" t="s"/>
    </row>
    <row r="106" spans="2:6">
      <c r="B106" s="319" t="s"/>
      <c r="C106" s="320" t="s"/>
      <c r="E106" s="326" t="s"/>
      <c r="F106" s="320" t="s"/>
    </row>
    <row r="107" spans="2:6">
      <c r="B107" s="319" t="s"/>
      <c r="C107" s="320" t="s"/>
      <c r="E107" s="326" t="s"/>
      <c r="F107" s="320" t="s"/>
    </row>
    <row r="108" spans="2:6">
      <c r="B108" s="319" t="s"/>
      <c r="C108" s="320" t="s"/>
      <c r="E108" s="326" t="s"/>
      <c r="F108" s="320" t="s"/>
    </row>
    <row r="109" spans="2:6">
      <c r="B109" s="319" t="s"/>
      <c r="C109" s="320" t="s"/>
      <c r="E109" s="326" t="s"/>
      <c r="F109" s="320" t="s"/>
    </row>
    <row r="110" spans="2:6">
      <c r="B110" s="319" t="s"/>
      <c r="C110" s="320" t="s"/>
      <c r="E110" s="326" t="s"/>
      <c r="F110" s="320" t="s"/>
    </row>
    <row r="111" spans="2:6">
      <c r="B111" s="319" t="s"/>
      <c r="C111" s="320" t="s"/>
      <c r="E111" s="326" t="s"/>
      <c r="F111" s="320" t="s"/>
    </row>
    <row r="112" spans="2:6">
      <c r="B112" s="319" t="s"/>
      <c r="C112" s="320" t="s"/>
      <c r="E112" s="326" t="s"/>
      <c r="F112" s="320" t="s"/>
    </row>
    <row r="113" spans="2:6">
      <c r="B113" s="319" t="s"/>
      <c r="C113" s="320" t="s"/>
      <c r="E113" s="326" t="s"/>
      <c r="F113" s="320" t="s"/>
    </row>
    <row r="114" spans="2:6">
      <c r="B114" s="319" t="s"/>
      <c r="C114" s="320" t="s"/>
      <c r="E114" s="326" t="s"/>
      <c r="F114" s="320" t="s"/>
    </row>
    <row r="115" spans="2:6">
      <c r="B115" s="319" t="s"/>
      <c r="C115" s="320" t="s"/>
      <c r="E115" s="326" t="s"/>
      <c r="F115" s="320" t="s"/>
    </row>
    <row r="116" spans="2:6">
      <c r="B116" s="319" t="s"/>
      <c r="C116" s="320" t="s"/>
      <c r="E116" s="326" t="s"/>
      <c r="F116" s="320" t="s"/>
    </row>
    <row r="117" spans="2:6">
      <c r="B117" s="319" t="s"/>
      <c r="C117" s="320" t="s"/>
      <c r="E117" s="326" t="s"/>
      <c r="F117" s="320" t="s"/>
    </row>
    <row r="118" spans="2:6">
      <c r="B118" s="319" t="s"/>
      <c r="C118" s="320" t="s"/>
      <c r="E118" s="326" t="s"/>
      <c r="F118" s="320" t="s"/>
    </row>
    <row r="119" spans="2:6">
      <c r="B119" s="319" t="s"/>
      <c r="C119" s="320" t="s"/>
      <c r="E119" s="326" t="s"/>
      <c r="F119" s="320" t="s"/>
    </row>
    <row r="120" spans="2:6">
      <c r="B120" s="319" t="s"/>
      <c r="C120" s="320" t="s"/>
      <c r="E120" s="326" t="s"/>
      <c r="F120" s="320" t="s"/>
    </row>
    <row r="121" spans="2:6">
      <c r="B121" s="319" t="s"/>
      <c r="C121" s="320" t="s"/>
      <c r="E121" s="326" t="s"/>
      <c r="F121" s="320" t="s"/>
    </row>
    <row r="122" spans="2:6">
      <c r="B122" s="319" t="s"/>
      <c r="C122" s="320" t="s"/>
      <c r="E122" s="326" t="s"/>
      <c r="F122" s="320" t="s"/>
    </row>
    <row r="123" spans="2:6">
      <c r="B123" s="319" t="s"/>
      <c r="C123" s="320" t="s"/>
      <c r="E123" s="326" t="s"/>
      <c r="F123" s="320" t="s"/>
    </row>
    <row r="124" spans="2:6">
      <c r="B124" s="319" t="s"/>
      <c r="C124" s="320" t="s"/>
      <c r="E124" s="326" t="s"/>
      <c r="F124" s="320" t="s"/>
    </row>
    <row r="125" spans="2:6">
      <c r="B125" s="319" t="s"/>
      <c r="C125" s="320" t="s"/>
      <c r="E125" s="326" t="s"/>
      <c r="F125" s="320" t="s"/>
    </row>
    <row r="126" spans="2:6">
      <c r="B126" s="319" t="s"/>
      <c r="C126" s="320" t="s"/>
      <c r="E126" s="326" t="s"/>
      <c r="F126" s="320" t="s"/>
    </row>
    <row r="127" spans="2:6">
      <c r="B127" s="319" t="s"/>
      <c r="C127" s="320" t="s"/>
      <c r="E127" s="326" t="s"/>
      <c r="F127" s="320" t="s"/>
    </row>
    <row r="128" spans="2:6">
      <c r="B128" s="319" t="s"/>
      <c r="C128" s="320" t="s"/>
      <c r="E128" s="326" t="s"/>
      <c r="F128" s="320" t="s"/>
    </row>
    <row r="129" spans="2:6">
      <c r="B129" s="319" t="s"/>
      <c r="C129" s="320" t="s"/>
      <c r="E129" s="326" t="s"/>
      <c r="F129" s="320" t="s"/>
    </row>
    <row r="130" spans="2:6">
      <c r="B130" s="319" t="s"/>
      <c r="C130" s="320" t="s"/>
      <c r="E130" s="326" t="s"/>
      <c r="F130" s="320" t="s"/>
    </row>
    <row r="131" spans="2:6">
      <c r="B131" s="319" t="s"/>
      <c r="C131" s="320" t="s"/>
      <c r="E131" s="326" t="s"/>
      <c r="F131" s="320" t="s"/>
    </row>
    <row r="132" spans="2:6">
      <c r="B132" s="319" t="s"/>
      <c r="C132" s="320" t="s"/>
      <c r="E132" s="326" t="s"/>
      <c r="F132" s="320" t="s"/>
    </row>
    <row r="133" spans="2:6">
      <c r="B133" s="319" t="s"/>
      <c r="C133" s="320" t="s"/>
      <c r="E133" s="326" t="s"/>
      <c r="F133" s="320" t="s"/>
    </row>
    <row r="134" spans="2:6">
      <c r="B134" s="319" t="s"/>
      <c r="C134" s="320" t="s"/>
      <c r="E134" s="326" t="s"/>
      <c r="F134" s="320" t="s"/>
    </row>
    <row r="135" spans="2:6">
      <c r="B135" s="319" t="s"/>
      <c r="C135" s="320" t="s"/>
      <c r="E135" s="326" t="s"/>
      <c r="F135" s="320" t="s"/>
    </row>
    <row r="136" spans="2:6">
      <c r="B136" s="319" t="s"/>
      <c r="C136" s="320" t="s"/>
      <c r="E136" s="326" t="s"/>
      <c r="F136" s="320" t="s"/>
    </row>
    <row r="137" spans="2:6">
      <c r="B137" s="319" t="s"/>
      <c r="C137" s="320" t="s"/>
      <c r="E137" s="326" t="s"/>
      <c r="F137" s="320" t="s"/>
    </row>
    <row r="138" spans="2:6">
      <c r="B138" s="319" t="s"/>
      <c r="C138" s="320" t="s"/>
      <c r="E138" s="326" t="s"/>
      <c r="F138" s="320" t="s"/>
    </row>
    <row r="139" spans="2:6">
      <c r="B139" s="319" t="s"/>
      <c r="C139" s="320" t="s"/>
      <c r="E139" s="326" t="s"/>
      <c r="F139" s="320" t="s"/>
    </row>
    <row r="140" spans="2:6">
      <c r="B140" s="319" t="s"/>
      <c r="C140" s="320" t="s"/>
      <c r="E140" s="326" t="s"/>
      <c r="F140" s="320" t="s"/>
    </row>
    <row r="141" spans="2:6">
      <c r="B141" s="319" t="s"/>
      <c r="C141" s="320" t="s"/>
      <c r="E141" s="326" t="s"/>
      <c r="F141" s="320" t="s"/>
    </row>
    <row r="142" spans="2:6">
      <c r="B142" s="319" t="s"/>
      <c r="C142" s="320" t="s"/>
      <c r="E142" s="326" t="s"/>
      <c r="F142" s="320" t="s"/>
    </row>
    <row r="143" spans="2:6">
      <c r="B143" s="319" t="s"/>
      <c r="C143" s="320" t="s"/>
      <c r="E143" s="326" t="s"/>
      <c r="F143" s="320" t="s"/>
    </row>
    <row r="144" spans="2:6">
      <c r="B144" s="319" t="s"/>
      <c r="C144" s="320" t="s"/>
      <c r="E144" s="326" t="s"/>
      <c r="F144" s="320" t="s"/>
    </row>
    <row r="145" spans="2:6">
      <c r="B145" s="319" t="s"/>
      <c r="C145" s="320" t="s"/>
      <c r="E145" s="326" t="s"/>
      <c r="F145" s="320" t="s"/>
    </row>
    <row r="146" spans="2:6">
      <c r="B146" s="319" t="s"/>
      <c r="C146" s="320" t="s"/>
      <c r="E146" s="326" t="s"/>
      <c r="F146" s="320" t="s"/>
    </row>
    <row r="147" spans="2:6">
      <c r="B147" s="319" t="s"/>
      <c r="C147" s="320" t="s"/>
      <c r="E147" s="326" t="s"/>
      <c r="F147" s="320" t="s"/>
    </row>
    <row r="148" spans="2:6">
      <c r="B148" s="319" t="s"/>
      <c r="C148" s="320" t="s"/>
      <c r="E148" s="326" t="s"/>
      <c r="F148" s="320" t="s"/>
    </row>
    <row r="149" spans="2:6">
      <c r="B149" s="319" t="s"/>
      <c r="C149" s="320" t="s"/>
      <c r="E149" s="326" t="s"/>
      <c r="F149" s="320" t="s"/>
    </row>
    <row r="150" spans="2:6">
      <c r="B150" s="319" t="s"/>
      <c r="C150" s="320" t="s"/>
      <c r="E150" s="326" t="s"/>
      <c r="F150" s="320" t="s"/>
    </row>
    <row r="151" spans="2:6">
      <c r="B151" s="319" t="s"/>
      <c r="C151" s="320" t="s"/>
      <c r="E151" s="326" t="s"/>
      <c r="F151" s="320" t="s"/>
    </row>
    <row r="152" spans="2:6">
      <c r="B152" s="319" t="s"/>
      <c r="C152" s="320" t="s"/>
      <c r="E152" s="326" t="s"/>
      <c r="F152" s="320" t="s"/>
    </row>
    <row r="153" spans="2:6">
      <c r="B153" s="319" t="s"/>
      <c r="C153" s="320" t="s"/>
      <c r="E153" s="326" t="s"/>
      <c r="F153" s="320" t="s"/>
    </row>
    <row r="154" spans="2:6">
      <c r="B154" s="319" t="s"/>
      <c r="C154" s="320" t="s"/>
      <c r="E154" s="326" t="s"/>
      <c r="F154" s="320" t="s"/>
    </row>
    <row r="155" spans="2:6">
      <c r="B155" s="319" t="s"/>
      <c r="C155" s="320" t="s"/>
      <c r="E155" s="326" t="s"/>
      <c r="F155" s="320" t="s"/>
    </row>
    <row r="156" spans="2:6">
      <c r="B156" s="319" t="s"/>
      <c r="C156" s="320" t="s"/>
      <c r="E156" s="326" t="s"/>
      <c r="F156" s="320" t="s"/>
    </row>
    <row r="157" spans="2:6">
      <c r="B157" s="319" t="s"/>
      <c r="C157" s="320" t="s"/>
      <c r="E157" s="326" t="s"/>
      <c r="F157" s="320" t="s"/>
    </row>
    <row r="158" spans="2:6">
      <c r="B158" s="319" t="s"/>
      <c r="C158" s="320" t="s"/>
      <c r="E158" s="326" t="s"/>
      <c r="F158" s="320" t="s"/>
    </row>
    <row r="159" spans="2:6">
      <c r="B159" s="319" t="s"/>
      <c r="C159" s="320" t="s"/>
      <c r="E159" s="326" t="s"/>
      <c r="F159" s="320" t="s"/>
    </row>
    <row r="160" spans="2:6">
      <c r="B160" s="319" t="s"/>
      <c r="C160" s="320" t="s"/>
      <c r="E160" s="326" t="s"/>
      <c r="F160" s="320" t="s"/>
    </row>
    <row r="161" spans="2:6">
      <c r="B161" s="319" t="s"/>
      <c r="C161" s="320" t="s"/>
      <c r="E161" s="326" t="s"/>
      <c r="F161" s="320" t="s"/>
    </row>
    <row r="162" spans="2:6">
      <c r="B162" s="319" t="s"/>
      <c r="C162" s="320" t="s"/>
      <c r="E162" s="326" t="s"/>
      <c r="F162" s="320" t="s"/>
    </row>
    <row r="163" spans="2:6">
      <c r="B163" s="319" t="s"/>
      <c r="C163" s="320" t="s"/>
      <c r="E163" s="326" t="s"/>
      <c r="F163" s="320" t="s"/>
    </row>
    <row r="164" spans="2:6">
      <c r="B164" s="319" t="s"/>
      <c r="C164" s="320" t="s"/>
      <c r="E164" s="326" t="s"/>
      <c r="F164" s="320" t="s"/>
    </row>
    <row r="165" spans="2:6">
      <c r="B165" s="319" t="s"/>
      <c r="C165" s="320" t="s"/>
      <c r="E165" s="326" t="s"/>
      <c r="F165" s="320" t="s"/>
    </row>
    <row r="166" spans="2:6">
      <c r="B166" s="319" t="s"/>
      <c r="C166" s="320" t="s"/>
      <c r="E166" s="326" t="s"/>
      <c r="F166" s="320" t="s"/>
    </row>
    <row r="167" spans="2:6">
      <c r="B167" s="319" t="s"/>
      <c r="C167" s="320" t="s"/>
      <c r="E167" s="326" t="s"/>
      <c r="F167" s="320" t="s"/>
    </row>
    <row r="168" spans="2:6">
      <c r="B168" s="319" t="s"/>
      <c r="C168" s="320" t="s"/>
      <c r="E168" s="326" t="s"/>
      <c r="F168" s="320" t="s"/>
    </row>
    <row r="169" spans="2:6">
      <c r="B169" s="319" t="s"/>
      <c r="C169" s="320" t="s"/>
      <c r="E169" s="326" t="s"/>
      <c r="F169" s="320" t="s"/>
    </row>
    <row r="170" spans="2:6">
      <c r="B170" s="319" t="s"/>
      <c r="C170" s="320" t="s"/>
      <c r="E170" s="326" t="s"/>
      <c r="F170" s="320" t="s"/>
    </row>
    <row r="171" spans="2:6">
      <c r="B171" s="319" t="s"/>
      <c r="C171" s="320" t="s"/>
      <c r="E171" s="326" t="s"/>
      <c r="F171" s="320" t="s"/>
    </row>
    <row r="172" spans="2:6">
      <c r="B172" s="319" t="s"/>
      <c r="C172" s="320" t="s"/>
      <c r="E172" s="326" t="s"/>
      <c r="F172" s="320" t="s"/>
    </row>
    <row r="173" spans="2:6">
      <c r="B173" s="319" t="s"/>
      <c r="C173" s="320" t="s"/>
      <c r="E173" s="326" t="s"/>
      <c r="F173" s="320" t="s"/>
    </row>
    <row r="174" spans="2:6">
      <c r="B174" s="319" t="s"/>
      <c r="C174" s="320" t="s"/>
      <c r="E174" s="326" t="s"/>
      <c r="F174" s="320" t="s"/>
    </row>
    <row r="175" spans="2:6">
      <c r="B175" s="319" t="s"/>
      <c r="C175" s="320" t="s"/>
      <c r="E175" s="326" t="s"/>
      <c r="F175" s="320" t="s"/>
    </row>
    <row r="176" spans="2:6">
      <c r="B176" s="319" t="s"/>
      <c r="C176" s="320" t="s"/>
      <c r="E176" s="326" t="s"/>
      <c r="F176" s="320" t="s"/>
    </row>
    <row r="177" spans="2:6">
      <c r="B177" s="319" t="s"/>
      <c r="C177" s="320" t="s"/>
      <c r="E177" s="326" t="s"/>
      <c r="F177" s="320" t="s"/>
    </row>
    <row r="178" spans="2:6">
      <c r="B178" s="319" t="s"/>
      <c r="C178" s="320" t="s"/>
      <c r="E178" s="326" t="s"/>
      <c r="F178" s="320" t="s"/>
    </row>
    <row r="179" spans="2:6">
      <c r="B179" s="319" t="s"/>
      <c r="C179" s="320" t="s"/>
      <c r="E179" s="326" t="s"/>
      <c r="F179" s="320" t="s"/>
    </row>
    <row r="180" spans="2:6">
      <c r="B180" s="319" t="s"/>
      <c r="C180" s="320" t="s"/>
      <c r="E180" s="326" t="s"/>
      <c r="F180" s="320" t="s"/>
    </row>
    <row r="181" spans="2:6">
      <c r="B181" s="319" t="s"/>
      <c r="C181" s="320" t="s"/>
      <c r="E181" s="326" t="s"/>
      <c r="F181" s="320" t="s"/>
    </row>
    <row r="182" spans="2:6">
      <c r="B182" s="319" t="s"/>
      <c r="C182" s="320" t="s"/>
      <c r="E182" s="326" t="s"/>
      <c r="F182" s="320" t="s"/>
    </row>
    <row r="183" spans="2:6">
      <c r="B183" s="319" t="s"/>
      <c r="C183" s="320" t="s"/>
      <c r="E183" s="326" t="s"/>
      <c r="F183" s="320" t="s"/>
    </row>
    <row r="184" spans="2:6">
      <c r="B184" s="319" t="s"/>
      <c r="C184" s="320" t="s"/>
      <c r="E184" s="326" t="s"/>
      <c r="F184" s="320" t="s"/>
    </row>
    <row r="185" spans="2:6">
      <c r="B185" s="319" t="s"/>
      <c r="C185" s="320" t="s"/>
      <c r="E185" s="326" t="s"/>
      <c r="F185" s="320" t="s"/>
    </row>
    <row r="186" spans="2:6">
      <c r="B186" s="319" t="s"/>
      <c r="C186" s="320" t="s"/>
      <c r="E186" s="326" t="s"/>
      <c r="F186" s="320" t="s"/>
    </row>
    <row r="187" spans="2:6">
      <c r="B187" s="319" t="s"/>
      <c r="C187" s="320" t="s"/>
      <c r="E187" s="326" t="s"/>
      <c r="F187" s="320" t="s"/>
    </row>
    <row r="188" spans="2:6">
      <c r="B188" s="319" t="s"/>
      <c r="C188" s="320" t="s"/>
      <c r="E188" s="326" t="s"/>
      <c r="F188" s="320" t="s"/>
    </row>
    <row r="189" spans="2:6">
      <c r="B189" s="319" t="s"/>
      <c r="C189" s="320" t="s"/>
      <c r="E189" s="326" t="s"/>
      <c r="F189" s="320" t="s"/>
    </row>
    <row r="190" spans="2:6">
      <c r="B190" s="319" t="s"/>
      <c r="C190" s="320" t="s"/>
      <c r="E190" s="326" t="s"/>
      <c r="F190" s="320" t="s"/>
    </row>
    <row r="191" spans="2:6">
      <c r="B191" s="319" t="s"/>
      <c r="C191" s="320" t="s"/>
      <c r="E191" s="326" t="s"/>
      <c r="F191" s="320" t="s"/>
    </row>
    <row r="192" spans="2:6">
      <c r="B192" s="319" t="s"/>
      <c r="C192" s="320" t="s"/>
      <c r="E192" s="326" t="s"/>
      <c r="F192" s="320" t="s"/>
    </row>
    <row r="193" spans="2:6">
      <c r="B193" s="319" t="s"/>
      <c r="C193" s="320" t="s"/>
      <c r="E193" s="326" t="s"/>
      <c r="F193" s="320" t="s"/>
    </row>
    <row r="194" spans="2:6">
      <c r="B194" s="319" t="s"/>
      <c r="C194" s="320" t="s"/>
      <c r="E194" s="326" t="s"/>
      <c r="F194" s="320" t="s"/>
    </row>
    <row r="195" spans="2:6">
      <c r="B195" s="319" t="s"/>
      <c r="C195" s="320" t="s"/>
      <c r="E195" s="326" t="s"/>
      <c r="F195" s="320" t="s"/>
    </row>
    <row r="196" spans="2:6">
      <c r="B196" s="319" t="s"/>
      <c r="C196" s="320" t="s"/>
      <c r="E196" s="326" t="s"/>
      <c r="F196" s="320" t="s"/>
    </row>
    <row r="197" spans="2:6">
      <c r="B197" s="319" t="s"/>
      <c r="C197" s="320" t="s"/>
      <c r="E197" s="326" t="s"/>
      <c r="F197" s="320" t="s"/>
    </row>
    <row r="198" spans="2:6">
      <c r="B198" s="319" t="s"/>
      <c r="C198" s="320" t="s"/>
      <c r="E198" s="326" t="s"/>
      <c r="F198" s="320" t="s"/>
    </row>
    <row r="199" spans="2:6">
      <c r="B199" s="319" t="s"/>
      <c r="C199" s="320" t="s"/>
      <c r="E199" s="326" t="s"/>
      <c r="F199" s="320" t="s"/>
    </row>
    <row r="200" spans="2:6">
      <c r="B200" s="319" t="s"/>
      <c r="C200" s="320" t="s"/>
      <c r="E200" s="326" t="s"/>
      <c r="F200" s="320" t="s"/>
    </row>
    <row r="201" spans="2:6">
      <c r="B201" s="319" t="s"/>
      <c r="C201" s="320" t="s"/>
      <c r="E201" s="326" t="s"/>
      <c r="F201" s="320" t="s"/>
    </row>
  </sheetData>
  <mergeCells count="7">
    <mergeCell ref="D1:E1"/>
    <mergeCell ref="C1:C2"/>
    <mergeCell ref="B1:B2"/>
    <mergeCell ref="A1:A2"/>
    <mergeCell ref="G1:G2"/>
    <mergeCell ref="H1:H2"/>
    <mergeCell ref="I1:I2"/>
  </mergeCells>
  <dataValidations>
    <dataValidation type="list" errorStyle="stop" allowBlank="true" showDropDown="false" showInputMessage="true" showErrorMessage="true" prompt="" sqref="B8">
      <formula1>"默认,推荐,可用,收敛,淘汰,待讨论,"</formula1>
    </dataValidation>
    <dataValidation type="list" errorStyle="stop" allowBlank="true" showDropDown="false" showInputMessage="true" showErrorMessage="true" prompt="" sqref="B18">
      <formula1>"默认,推荐,共存,收敛,淘汰,"</formula1>
    </dataValidation>
    <dataValidation type="list" errorStyle="stop" allowBlank="true" showDropDown="false" showInputMessage="true" showErrorMessage="true" prompt="" sqref="B19">
      <formula1>"默认,推荐,可用,收敛,淘汰,待讨论,"</formula1>
    </dataValidation>
    <dataValidation type="list" errorStyle="stop" allowBlank="true" showDropDown="false" showInputMessage="true" showErrorMessage="true" prompt="" sqref="B20:B21">
      <formula1>"默认,推荐,共存,收敛,淘汰,"</formula1>
    </dataValidation>
    <dataValidation type="list" errorStyle="stop" allowBlank="true" showDropDown="false" showInputMessage="true" showErrorMessage="true" prompt="" sqref="B22">
      <formula1>"默认,推荐,可用,收敛,淘汰,待讨论,"</formula1>
    </dataValidation>
  </dataValidations>
</worksheet>
</file>

<file path=xl/worksheets/sheet7.xml><?xml version="1.0" encoding="utf-8"?>
<worksheet xmlns="http://schemas.openxmlformats.org/spreadsheetml/2006/main">
  <sheetPr>
    <tabColor rgb="FFFFFFFF"/>
  </sheetPr>
  <dimension ref="C34"/>
  <sheetViews>
    <sheetView showGridLines="true" rightToLeft="false" workbookViewId="0">
      <pane ySplit="1" topLeftCell="A2" state="frozen"/>
    </sheetView>
  </sheetViews>
  <cols>
    <col min="1" max="1" width="24.832" customWidth="true"/>
    <col min="2" max="2" width="29.1523" customWidth="true"/>
    <col min="3" max="3" width="116.594" customWidth="true"/>
  </cols>
  <sheetData>
    <row r="1" spans="1:26" ht="38" customHeight="true">
      <c r="A1" s="171" t="s">
        <v>281</v>
      </c>
      <c r="B1" s="171" t="s">
        <v>282</v>
      </c>
      <c r="C1" s="171" t="s">
        <v>283</v>
      </c>
      <c r="D1" s="172" t="s"/>
      <c r="E1" s="172" t="s"/>
      <c r="F1" s="172" t="s"/>
      <c r="G1" s="172" t="s"/>
      <c r="H1" s="172" t="s"/>
      <c r="I1" s="172" t="s"/>
      <c r="J1" s="172" t="s"/>
      <c r="K1" s="172" t="s"/>
      <c r="L1" s="172" t="s"/>
      <c r="M1" s="172" t="s"/>
      <c r="N1" s="172" t="s"/>
      <c r="O1" s="172" t="s"/>
      <c r="P1" s="172" t="s"/>
      <c r="Q1" s="172" t="s"/>
      <c r="R1" s="172" t="s"/>
      <c r="S1" s="172" t="s"/>
      <c r="T1" s="172" t="s"/>
      <c r="U1" s="172" t="s"/>
      <c r="V1" s="172" t="s"/>
      <c r="W1" s="172" t="s"/>
      <c r="X1" s="172" t="s"/>
      <c r="Y1" s="172" t="s"/>
      <c r="Z1" s="172" t="s"/>
    </row>
    <row r="2" spans="1:3" ht="35" customHeight="true">
      <c r="A2" s="173" t="s">
        <v>284</v>
      </c>
      <c r="B2" s="173" t="s">
        <v>285</v>
      </c>
      <c r="C2" s="173" t="s">
        <v>286</v>
      </c>
    </row>
    <row r="3" spans="1:3" ht="35" customHeight="true">
      <c r="A3" s="173" t="s">
        <v>284</v>
      </c>
      <c r="B3" s="173" t="s">
        <v>287</v>
      </c>
      <c r="C3" s="173" t="s">
        <v>288</v>
      </c>
    </row>
    <row r="4" spans="4:4" ht="35" customHeight="true"/>
    <row r="5" spans="5:5" ht="35" customHeight="true"/>
    <row r="6" spans="6:6" ht="35" customHeight="true"/>
    <row r="7" spans="7:7" ht="35" customHeight="true"/>
    <row r="8" spans="8:8" ht="35" customHeight="true"/>
    <row r="9" spans="9:9" ht="35" customHeight="true"/>
    <row r="10" spans="10:10" ht="35" customHeight="true"/>
    <row r="11" spans="11:11" ht="35" customHeight="true"/>
    <row r="12" spans="12:12" ht="35" customHeight="true"/>
    <row r="13" spans="13:13" ht="35" customHeight="true"/>
    <row r="14" spans="14:14" ht="35" customHeight="true"/>
    <row r="15" spans="15:15" ht="35" customHeight="true"/>
    <row r="16" spans="16:16" ht="35" customHeight="true"/>
    <row r="17" spans="17:17" ht="35" customHeight="true"/>
    <row r="18" spans="18:18" ht="35" customHeight="true"/>
    <row r="19" spans="19:19" ht="35" customHeight="true"/>
    <row r="20" spans="20:20" ht="35" customHeight="true"/>
    <row r="21" spans="21:21" ht="35" customHeight="true"/>
    <row r="22" spans="22:22" ht="35" customHeight="true"/>
    <row r="23" spans="23:23" ht="35" customHeight="true"/>
    <row r="24" spans="24:24" ht="35" customHeight="true"/>
    <row r="25" spans="25:25" ht="35" customHeight="true"/>
    <row r="26" spans="26:26" ht="35" customHeight="true"/>
    <row r="27" spans="27:27" ht="35" customHeight="true"/>
    <row r="28" spans="28:28" ht="35" customHeight="true"/>
    <row r="29" spans="29:29" ht="35" customHeight="true"/>
    <row r="30" spans="30:30" ht="35" customHeight="true"/>
    <row r="31" spans="31:31" ht="35" customHeight="true"/>
    <row r="32" spans="32:32" ht="35" customHeight="true"/>
    <row r="33" spans="33:33" ht="35" customHeight="true"/>
    <row r="34" spans="34:34" ht="35" customHeight="true"/>
  </sheetData>
</worksheet>
</file>

<file path=xl/worksheets/sheet8.xml><?xml version="1.0" encoding="utf-8"?>
<worksheet xmlns:r="http://schemas.openxmlformats.org/officeDocument/2006/relationships" xmlns="http://schemas.openxmlformats.org/spreadsheetml/2006/main">
  <sheetPr>
    <tabColor rgb="FFFFFFFF"/>
  </sheetPr>
  <dimension ref="AA202"/>
  <sheetViews>
    <sheetView showGridLines="true" rightToLeft="false" workbookViewId="0">
      <pane ySplit="1" topLeftCell="A2" state="frozen"/>
    </sheetView>
  </sheetViews>
  <cols>
    <col min="1" max="1" width="17.2734" customWidth="true"/>
    <col min="2" max="2" width="15.1133" customWidth="true"/>
    <col min="3" max="3" width="36.4336" customWidth="true"/>
    <col min="4" max="5" width="24.4219" customWidth="true"/>
    <col min="6" max="6" width="18.7539" customWidth="true"/>
    <col min="7" max="7" width="40.3516" customWidth="true"/>
    <col min="8" max="8" width="28.3438" customWidth="true"/>
    <col min="9" max="9" width="37.3828" customWidth="true"/>
    <col min="10" max="10" width="37.9219" customWidth="true"/>
    <col min="11" max="11" width="24.1523" customWidth="true"/>
  </cols>
  <sheetData>
    <row r="1" spans="1:27" ht="37" customHeight="true">
      <c r="A1" s="357" t="s">
        <v>281</v>
      </c>
      <c r="B1" s="357" t="s">
        <v>269</v>
      </c>
      <c r="C1" s="357" t="s">
        <v>475</v>
      </c>
      <c r="D1" s="357" t="s">
        <v>376</v>
      </c>
      <c r="E1" s="357" t="s">
        <v>476</v>
      </c>
      <c r="F1" s="357" t="s">
        <v>477</v>
      </c>
      <c r="G1" s="357" t="s">
        <v>478</v>
      </c>
      <c r="H1" s="358" t="s">
        <v>312</v>
      </c>
      <c r="I1" s="358" t="s">
        <v>479</v>
      </c>
      <c r="J1" s="357" t="s">
        <v>480</v>
      </c>
      <c r="K1" s="359" t="s"/>
      <c r="L1" s="359" t="s"/>
      <c r="M1" s="359" t="s"/>
      <c r="N1" s="359" t="s"/>
      <c r="O1" s="359" t="s"/>
      <c r="P1" s="359" t="s"/>
      <c r="Q1" s="359" t="s"/>
      <c r="R1" s="359" t="s"/>
      <c r="S1" s="359" t="s"/>
      <c r="T1" s="359" t="s"/>
      <c r="U1" s="359" t="s"/>
      <c r="V1" s="359" t="s"/>
      <c r="W1" s="359" t="s"/>
      <c r="X1" s="359" t="s"/>
      <c r="Y1" s="359" t="s"/>
      <c r="Z1" s="359" t="s"/>
      <c r="AA1" s="359" t="s"/>
    </row>
    <row r="2" spans="1:27" ht="54" customHeight="true">
      <c r="A2" s="360" t="s">
        <v>481</v>
      </c>
      <c r="B2" s="361" t="s"/>
      <c r="C2" s="360" t="s">
        <v>482</v>
      </c>
      <c r="D2" s="362" t="s"/>
      <c r="E2" s="362" t="s"/>
      <c r="F2" s="363" t="s"/>
      <c r="G2" s="362" t="s">
        <v>483</v>
      </c>
      <c r="H2" s="364" t="s"/>
      <c r="I2" s="365" t="s">
        <v>709</v>
      </c>
      <c r="J2" s="366" t="s"/>
      <c r="K2" s="367" t="s"/>
      <c r="L2" s="367" t="s"/>
      <c r="M2" s="367" t="s"/>
      <c r="N2" s="367" t="s"/>
      <c r="O2" s="367" t="s"/>
      <c r="P2" s="367" t="s"/>
      <c r="Q2" s="367" t="s"/>
      <c r="R2" s="367" t="s"/>
      <c r="S2" s="367" t="s"/>
      <c r="T2" s="367" t="s"/>
      <c r="U2" s="367" t="s"/>
      <c r="V2" s="367" t="s"/>
      <c r="W2" s="367" t="s"/>
      <c r="X2" s="367" t="s"/>
      <c r="Y2" s="367" t="s"/>
      <c r="Z2" s="367" t="s"/>
      <c r="AA2" s="367" t="s"/>
    </row>
    <row r="3" spans="1:27" ht="104" customHeight="true">
      <c r="A3" s="368" t="s">
        <v>284</v>
      </c>
      <c r="B3" s="369" t="s">
        <v>304</v>
      </c>
      <c r="C3" s="368" t="s">
        <v>710</v>
      </c>
      <c r="D3" s="370" t="s">
        <v>484</v>
      </c>
      <c r="E3" s="370" t="s">
        <v>485</v>
      </c>
      <c r="F3" s="370" t="s">
        <v>486</v>
      </c>
      <c r="G3" s="370" t="s">
        <v>487</v>
      </c>
      <c r="H3" s="371" t="s">
        <v>488</v>
      </c>
      <c r="I3" s="372" t="s">
        <v>711</v>
      </c>
      <c r="J3" s="361" t="s"/>
      <c r="K3" s="373" t="s"/>
      <c r="L3" s="373" t="s"/>
      <c r="M3" s="373" t="s"/>
      <c r="N3" s="373" t="s"/>
      <c r="O3" s="373" t="s"/>
      <c r="P3" s="373" t="s"/>
      <c r="Q3" s="373" t="s"/>
      <c r="R3" s="373" t="s"/>
      <c r="S3" s="373" t="s"/>
      <c r="T3" s="373" t="s"/>
      <c r="U3" s="373" t="s"/>
      <c r="V3" s="373" t="s"/>
      <c r="W3" s="373" t="s"/>
      <c r="X3" s="373" t="s"/>
      <c r="Y3" s="373" t="s"/>
      <c r="Z3" s="373" t="s"/>
      <c r="AA3" s="373" t="s"/>
    </row>
    <row r="4" spans="1:27" ht="76" customHeight="true">
      <c r="A4" s="4" t="s"/>
      <c r="B4" s="369" t="s">
        <v>489</v>
      </c>
      <c r="C4" s="368" t="s">
        <v>490</v>
      </c>
      <c r="D4" s="38" t="s"/>
      <c r="E4" s="38" t="s"/>
      <c r="F4" s="38" t="s"/>
      <c r="G4" s="38" t="s"/>
      <c r="H4" s="331" t="s"/>
      <c r="I4" s="331" t="s"/>
      <c r="J4" s="361" t="s"/>
      <c r="K4" s="373" t="s"/>
      <c r="L4" s="373" t="s"/>
      <c r="M4" s="373" t="s"/>
      <c r="N4" s="373" t="s"/>
      <c r="O4" s="373" t="s"/>
      <c r="P4" s="373" t="s"/>
      <c r="Q4" s="373" t="s"/>
      <c r="R4" s="373" t="s"/>
      <c r="S4" s="373" t="s"/>
      <c r="T4" s="373" t="s"/>
      <c r="U4" s="373" t="s"/>
      <c r="V4" s="373" t="s"/>
      <c r="W4" s="373" t="s"/>
      <c r="X4" s="373" t="s"/>
      <c r="Y4" s="373" t="s"/>
      <c r="Z4" s="373" t="s"/>
      <c r="AA4" s="373" t="s"/>
    </row>
    <row r="5" spans="1:27" ht="47" customHeight="true">
      <c r="A5" s="4" t="s"/>
      <c r="B5" s="369" t="s">
        <v>178</v>
      </c>
      <c r="C5" s="368" t="s">
        <v>491</v>
      </c>
      <c r="D5" s="39" t="s"/>
      <c r="E5" s="38" t="s"/>
      <c r="F5" s="38" t="s"/>
      <c r="G5" s="38" t="s"/>
      <c r="H5" s="331" t="s"/>
      <c r="I5" s="331" t="s"/>
      <c r="J5" s="361" t="s"/>
      <c r="K5" s="373" t="s"/>
      <c r="L5" s="373" t="s"/>
      <c r="M5" s="373" t="s"/>
      <c r="N5" s="373" t="s"/>
      <c r="O5" s="373" t="s"/>
      <c r="P5" s="373" t="s"/>
      <c r="Q5" s="373" t="s"/>
      <c r="R5" s="373" t="s"/>
      <c r="S5" s="373" t="s"/>
      <c r="T5" s="373" t="s"/>
      <c r="U5" s="373" t="s"/>
      <c r="V5" s="373" t="s"/>
      <c r="W5" s="373" t="s"/>
      <c r="X5" s="373" t="s"/>
      <c r="Y5" s="373" t="s"/>
      <c r="Z5" s="373" t="s"/>
      <c r="AA5" s="373" t="s"/>
    </row>
    <row r="6" spans="1:27" ht="106" customHeight="true">
      <c r="A6" s="4" t="s"/>
      <c r="B6" s="369" t="s">
        <v>492</v>
      </c>
      <c r="C6" s="368" t="s">
        <v>493</v>
      </c>
      <c r="D6" s="361" t="s"/>
      <c r="E6" s="38" t="s"/>
      <c r="F6" s="38" t="s"/>
      <c r="G6" s="38" t="s"/>
      <c r="H6" s="331" t="s"/>
      <c r="I6" s="331" t="s"/>
      <c r="J6" s="361" t="s"/>
      <c r="K6" s="373" t="s"/>
      <c r="L6" s="373" t="s"/>
      <c r="M6" s="373" t="s"/>
      <c r="N6" s="373" t="s"/>
      <c r="O6" s="373" t="s"/>
      <c r="P6" s="373" t="s"/>
      <c r="Q6" s="373" t="s"/>
      <c r="R6" s="373" t="s"/>
      <c r="S6" s="373" t="s"/>
      <c r="T6" s="373" t="s"/>
      <c r="U6" s="373" t="s"/>
      <c r="V6" s="373" t="s"/>
      <c r="W6" s="373" t="s"/>
      <c r="X6" s="373" t="s"/>
      <c r="Y6" s="373" t="s"/>
      <c r="Z6" s="373" t="s"/>
      <c r="AA6" s="373" t="s"/>
    </row>
    <row r="7" spans="1:27" ht="99" customHeight="true">
      <c r="A7" s="4" t="s"/>
      <c r="B7" s="369" t="s">
        <v>180</v>
      </c>
      <c r="C7" s="368" t="s">
        <v>494</v>
      </c>
      <c r="D7" s="368" t="s">
        <v>495</v>
      </c>
      <c r="E7" s="39" t="s"/>
      <c r="F7" s="39" t="s"/>
      <c r="G7" s="39" t="s"/>
      <c r="H7" s="333" t="s"/>
      <c r="I7" s="333" t="s"/>
      <c r="J7" s="361" t="s"/>
      <c r="K7" s="373" t="s"/>
      <c r="L7" s="373" t="s"/>
      <c r="M7" s="373" t="s"/>
      <c r="N7" s="373" t="s"/>
      <c r="O7" s="373" t="s"/>
      <c r="P7" s="373" t="s"/>
      <c r="Q7" s="373" t="s"/>
      <c r="R7" s="373" t="s"/>
      <c r="S7" s="373" t="s"/>
      <c r="T7" s="373" t="s"/>
      <c r="U7" s="373" t="s"/>
      <c r="V7" s="373" t="s"/>
      <c r="W7" s="373" t="s"/>
      <c r="X7" s="373" t="s"/>
      <c r="Y7" s="373" t="s"/>
      <c r="Z7" s="373" t="s"/>
      <c r="AA7" s="373" t="s"/>
    </row>
    <row r="8" spans="1:27" customHeight="false">
      <c r="A8" s="368" t="s">
        <v>435</v>
      </c>
      <c r="B8" s="369" t="s">
        <v>304</v>
      </c>
      <c r="C8" s="368" t="s">
        <v>712</v>
      </c>
      <c r="D8" s="370" t="s">
        <v>496</v>
      </c>
      <c r="E8" s="370" t="s">
        <v>497</v>
      </c>
      <c r="F8" s="370" t="s">
        <v>498</v>
      </c>
      <c r="G8" s="374" t="s">
        <v>713</v>
      </c>
      <c r="H8" s="370" t="s">
        <v>499</v>
      </c>
      <c r="I8" s="375" t="s"/>
      <c r="J8" s="376" t="s">
        <v>500</v>
      </c>
      <c r="K8" s="376" t="s"/>
      <c r="L8" s="373" t="s"/>
      <c r="M8" s="373" t="s"/>
      <c r="N8" s="373" t="s"/>
      <c r="O8" s="373" t="s"/>
      <c r="P8" s="373" t="s"/>
      <c r="Q8" s="373" t="s"/>
      <c r="R8" s="373" t="s"/>
      <c r="S8" s="373" t="s"/>
      <c r="T8" s="373" t="s"/>
      <c r="U8" s="373" t="s"/>
      <c r="V8" s="373" t="s"/>
      <c r="W8" s="373" t="s"/>
      <c r="X8" s="373" t="s"/>
      <c r="Y8" s="373" t="s"/>
      <c r="Z8" s="373" t="s"/>
      <c r="AA8" s="373" t="s"/>
    </row>
    <row r="9" spans="1:27" ht="64" customHeight="true">
      <c r="A9" s="4" t="s"/>
      <c r="B9" s="369" t="s">
        <v>489</v>
      </c>
      <c r="C9" s="368" t="s">
        <v>501</v>
      </c>
      <c r="D9" s="38" t="s"/>
      <c r="E9" s="38" t="s"/>
      <c r="F9" s="38" t="s"/>
      <c r="G9" s="38" t="s"/>
      <c r="H9" s="38" t="s"/>
      <c r="I9" s="375" t="s"/>
      <c r="J9" s="4" t="s"/>
      <c r="K9" s="4" t="s"/>
      <c r="L9" s="373" t="s"/>
      <c r="M9" s="373" t="s"/>
      <c r="N9" s="373" t="s"/>
      <c r="O9" s="373" t="s"/>
      <c r="P9" s="373" t="s"/>
      <c r="Q9" s="373" t="s"/>
      <c r="R9" s="373" t="s"/>
      <c r="S9" s="373" t="s"/>
      <c r="T9" s="373" t="s"/>
      <c r="U9" s="373" t="s"/>
      <c r="V9" s="373" t="s"/>
      <c r="W9" s="373" t="s"/>
      <c r="X9" s="373" t="s"/>
      <c r="Y9" s="373" t="s"/>
      <c r="Z9" s="373" t="s"/>
      <c r="AA9" s="373" t="s"/>
    </row>
    <row r="10" spans="1:27" ht="43" customHeight="true">
      <c r="A10" s="4" t="s"/>
      <c r="B10" s="369" t="s">
        <v>178</v>
      </c>
      <c r="C10" s="368" t="s">
        <v>502</v>
      </c>
      <c r="D10" s="38" t="s"/>
      <c r="E10" s="38" t="s"/>
      <c r="F10" s="38" t="s"/>
      <c r="G10" s="38" t="s"/>
      <c r="H10" s="38" t="s"/>
      <c r="I10" s="375" t="s"/>
      <c r="J10" s="4" t="s"/>
      <c r="K10" s="4" t="s"/>
      <c r="L10" s="373" t="s"/>
      <c r="M10" s="373" t="s"/>
      <c r="N10" s="373" t="s"/>
      <c r="O10" s="373" t="s"/>
      <c r="P10" s="373" t="s"/>
      <c r="Q10" s="373" t="s"/>
      <c r="R10" s="373" t="s"/>
      <c r="S10" s="373" t="s"/>
      <c r="T10" s="373" t="s"/>
      <c r="U10" s="373" t="s"/>
      <c r="V10" s="373" t="s"/>
      <c r="W10" s="373" t="s"/>
      <c r="X10" s="373" t="s"/>
      <c r="Y10" s="373" t="s"/>
      <c r="Z10" s="373" t="s"/>
      <c r="AA10" s="373" t="s"/>
    </row>
    <row r="11" spans="1:27" ht="57" customHeight="true">
      <c r="A11" s="4" t="s"/>
      <c r="B11" s="369" t="s">
        <v>492</v>
      </c>
      <c r="C11" s="368" t="s">
        <v>503</v>
      </c>
      <c r="D11" s="38" t="s"/>
      <c r="E11" s="38" t="s"/>
      <c r="F11" s="38" t="s"/>
      <c r="G11" s="38" t="s"/>
      <c r="H11" s="38" t="s"/>
      <c r="I11" s="375" t="s"/>
      <c r="J11" s="4" t="s"/>
      <c r="K11" s="4" t="s"/>
      <c r="L11" s="373" t="s"/>
      <c r="M11" s="373" t="s"/>
      <c r="N11" s="373" t="s"/>
      <c r="O11" s="373" t="s"/>
      <c r="P11" s="373" t="s"/>
      <c r="Q11" s="373" t="s"/>
      <c r="R11" s="373" t="s"/>
      <c r="S11" s="373" t="s"/>
      <c r="T11" s="373" t="s"/>
      <c r="U11" s="373" t="s"/>
      <c r="V11" s="373" t="s"/>
      <c r="W11" s="373" t="s"/>
      <c r="X11" s="373" t="s"/>
      <c r="Y11" s="373" t="s"/>
      <c r="Z11" s="373" t="s"/>
      <c r="AA11" s="373" t="s"/>
    </row>
    <row r="12" spans="1:27" ht="106" customHeight="true">
      <c r="A12" s="83" t="s"/>
      <c r="B12" s="377" t="s">
        <v>180</v>
      </c>
      <c r="C12" s="370" t="s">
        <v>504</v>
      </c>
      <c r="D12" s="38" t="s"/>
      <c r="E12" s="38" t="s"/>
      <c r="F12" s="38" t="s"/>
      <c r="G12" s="38" t="s"/>
      <c r="H12" s="38" t="s"/>
      <c r="I12" s="378" t="s"/>
      <c r="J12" s="4" t="s"/>
      <c r="K12" s="4" t="s"/>
      <c r="L12" s="373" t="s"/>
      <c r="M12" s="373" t="s"/>
      <c r="N12" s="373" t="s"/>
      <c r="O12" s="373" t="s"/>
      <c r="P12" s="373" t="s"/>
      <c r="Q12" s="373" t="s"/>
      <c r="R12" s="373" t="s"/>
      <c r="S12" s="373" t="s"/>
      <c r="T12" s="373" t="s"/>
      <c r="U12" s="373" t="s"/>
      <c r="V12" s="373" t="s"/>
      <c r="W12" s="373" t="s"/>
      <c r="X12" s="373" t="s"/>
      <c r="Y12" s="373" t="s"/>
      <c r="Z12" s="373" t="s"/>
      <c r="AA12" s="373" t="s"/>
    </row>
    <row r="13" spans="1:27" ht="41" customHeight="true">
      <c r="A13" s="379" t="s">
        <v>439</v>
      </c>
      <c r="B13" s="369" t="s">
        <v>304</v>
      </c>
      <c r="C13" s="368" t="s">
        <v>505</v>
      </c>
      <c r="D13" s="361" t="s"/>
      <c r="E13" s="368" t="s"/>
      <c r="F13" s="368" t="s"/>
      <c r="G13" s="368" t="s"/>
      <c r="H13" s="368" t="s"/>
      <c r="I13" s="380" t="s"/>
      <c r="J13" s="361" t="s"/>
      <c r="K13" s="373" t="s"/>
      <c r="L13" s="373" t="s"/>
      <c r="M13" s="373" t="s"/>
      <c r="N13" s="373" t="s"/>
      <c r="O13" s="373" t="s"/>
      <c r="P13" s="373" t="s"/>
      <c r="Q13" s="373" t="s"/>
      <c r="R13" s="373" t="s"/>
      <c r="S13" s="373" t="s"/>
      <c r="T13" s="373" t="s"/>
      <c r="U13" s="373" t="s"/>
      <c r="V13" s="373" t="s"/>
      <c r="W13" s="373" t="s"/>
      <c r="X13" s="373" t="s"/>
      <c r="Y13" s="373" t="s"/>
      <c r="Z13" s="373" t="s"/>
      <c r="AA13" s="373" t="s"/>
    </row>
    <row r="14" spans="1:27" ht="56" customHeight="true">
      <c r="A14" s="381" t="s"/>
      <c r="B14" s="369" t="s">
        <v>489</v>
      </c>
      <c r="C14" s="368" t="s">
        <v>506</v>
      </c>
      <c r="D14" s="368" t="s">
        <v>507</v>
      </c>
      <c r="E14" s="368" t="s">
        <v>508</v>
      </c>
      <c r="F14" s="368" t="s">
        <v>509</v>
      </c>
      <c r="G14" s="368" t="s">
        <v>510</v>
      </c>
      <c r="H14" s="368" t="s">
        <v>511</v>
      </c>
      <c r="I14" s="380" t="s">
        <v>90</v>
      </c>
      <c r="J14" s="361" t="s"/>
      <c r="K14" s="373" t="s"/>
      <c r="L14" s="373" t="s"/>
      <c r="M14" s="373" t="s"/>
      <c r="N14" s="373" t="s"/>
      <c r="O14" s="373" t="s"/>
      <c r="P14" s="373" t="s"/>
      <c r="Q14" s="373" t="s"/>
      <c r="R14" s="373" t="s"/>
      <c r="S14" s="373" t="s"/>
      <c r="T14" s="373" t="s"/>
      <c r="U14" s="373" t="s"/>
      <c r="V14" s="373" t="s"/>
      <c r="W14" s="373" t="s"/>
      <c r="X14" s="373" t="s"/>
      <c r="Y14" s="373" t="s"/>
      <c r="Z14" s="373" t="s"/>
      <c r="AA14" s="373" t="s"/>
    </row>
    <row r="15" spans="1:27" ht="75" customHeight="true">
      <c r="A15" s="381" t="s"/>
      <c r="B15" s="369" t="s">
        <v>178</v>
      </c>
      <c r="C15" s="368" t="s">
        <v>512</v>
      </c>
      <c r="D15" s="4" t="s"/>
      <c r="E15" s="4" t="s"/>
      <c r="F15" s="4" t="s"/>
      <c r="G15" s="4" t="s"/>
      <c r="H15" s="4" t="s"/>
      <c r="I15" s="95" t="s"/>
      <c r="J15" s="361" t="s"/>
      <c r="K15" s="373" t="s"/>
      <c r="L15" s="373" t="s"/>
      <c r="M15" s="373" t="s"/>
      <c r="N15" s="373" t="s"/>
      <c r="O15" s="373" t="s"/>
      <c r="P15" s="373" t="s"/>
      <c r="Q15" s="373" t="s"/>
      <c r="R15" s="373" t="s"/>
      <c r="S15" s="373" t="s"/>
      <c r="T15" s="373" t="s"/>
      <c r="U15" s="373" t="s"/>
      <c r="V15" s="373" t="s"/>
      <c r="W15" s="373" t="s"/>
      <c r="X15" s="373" t="s"/>
      <c r="Y15" s="373" t="s"/>
      <c r="Z15" s="373" t="s"/>
      <c r="AA15" s="373" t="s"/>
    </row>
    <row r="16" spans="1:27" ht="37" customHeight="true">
      <c r="A16" s="381" t="s"/>
      <c r="B16" s="369" t="s">
        <v>492</v>
      </c>
      <c r="C16" s="368" t="s">
        <v>513</v>
      </c>
      <c r="D16" s="382" t="s">
        <v>714</v>
      </c>
      <c r="E16" s="4" t="s"/>
      <c r="F16" s="4" t="s"/>
      <c r="G16" s="4" t="s"/>
      <c r="H16" s="4" t="s"/>
      <c r="I16" s="95" t="s"/>
      <c r="J16" s="361" t="s"/>
      <c r="K16" s="373" t="s"/>
      <c r="L16" s="373" t="s"/>
      <c r="M16" s="373" t="s"/>
      <c r="N16" s="373" t="s"/>
      <c r="O16" s="373" t="s"/>
      <c r="P16" s="373" t="s"/>
      <c r="Q16" s="373" t="s"/>
      <c r="R16" s="373" t="s"/>
      <c r="S16" s="373" t="s"/>
      <c r="T16" s="373" t="s"/>
      <c r="U16" s="373" t="s"/>
      <c r="V16" s="373" t="s"/>
      <c r="W16" s="373" t="s"/>
      <c r="X16" s="373" t="s"/>
      <c r="Y16" s="373" t="s"/>
      <c r="Z16" s="373" t="s"/>
      <c r="AA16" s="373" t="s"/>
    </row>
    <row r="17" spans="1:27" ht="106" customHeight="true">
      <c r="A17" s="381" t="s"/>
      <c r="B17" s="369" t="s">
        <v>180</v>
      </c>
      <c r="C17" s="368" t="s">
        <v>514</v>
      </c>
      <c r="D17" s="368" t="s">
        <v>515</v>
      </c>
      <c r="E17" s="4" t="s"/>
      <c r="F17" s="4" t="s"/>
      <c r="G17" s="4" t="s"/>
      <c r="H17" s="4" t="s"/>
      <c r="I17" s="95" t="s"/>
      <c r="J17" s="361" t="s"/>
      <c r="K17" s="373" t="s"/>
      <c r="L17" s="373" t="s"/>
      <c r="M17" s="373" t="s"/>
      <c r="N17" s="373" t="s"/>
      <c r="O17" s="373" t="s"/>
      <c r="P17" s="373" t="s"/>
      <c r="Q17" s="373" t="s"/>
      <c r="R17" s="373" t="s"/>
      <c r="S17" s="373" t="s"/>
      <c r="T17" s="373" t="s"/>
      <c r="U17" s="373" t="s"/>
      <c r="V17" s="373" t="s"/>
      <c r="W17" s="373" t="s"/>
      <c r="X17" s="373" t="s"/>
      <c r="Y17" s="373" t="s"/>
      <c r="Z17" s="373" t="s"/>
      <c r="AA17" s="373" t="s"/>
    </row>
    <row r="18" spans="1:27" ht="26" customHeight="true">
      <c r="A18" s="383" t="s">
        <v>715</v>
      </c>
      <c r="B18" s="369" t="s">
        <v>304</v>
      </c>
      <c r="C18" s="384" t="s">
        <v>714</v>
      </c>
      <c r="D18" s="385" t="s"/>
      <c r="E18" s="385" t="s"/>
      <c r="F18" s="370" t="s">
        <v>516</v>
      </c>
      <c r="G18" s="370" t="s">
        <v>517</v>
      </c>
      <c r="H18" s="370" t="s">
        <v>518</v>
      </c>
      <c r="I18" s="378" t="s"/>
      <c r="J18" s="361" t="s"/>
      <c r="K18" s="373" t="s"/>
      <c r="L18" s="373" t="s"/>
      <c r="M18" s="373" t="s"/>
      <c r="N18" s="373" t="s"/>
      <c r="O18" s="373" t="s"/>
      <c r="P18" s="373" t="s"/>
      <c r="Q18" s="373" t="s"/>
      <c r="R18" s="373" t="s"/>
      <c r="S18" s="373" t="s"/>
      <c r="T18" s="373" t="s"/>
      <c r="U18" s="373" t="s"/>
      <c r="V18" s="373" t="s"/>
      <c r="W18" s="373" t="s"/>
      <c r="X18" s="373" t="s"/>
      <c r="Y18" s="373" t="s"/>
      <c r="Z18" s="373" t="s"/>
      <c r="AA18" s="373" t="s"/>
    </row>
    <row r="19" spans="1:27" ht="26" customHeight="true">
      <c r="A19" s="38" t="s"/>
      <c r="B19" s="369" t="s">
        <v>489</v>
      </c>
      <c r="C19" s="386" t="s">
        <v>519</v>
      </c>
      <c r="D19" s="384" t="s">
        <v>716</v>
      </c>
      <c r="E19" s="384" t="s">
        <v>717</v>
      </c>
      <c r="F19" s="38" t="s"/>
      <c r="G19" s="38" t="s"/>
      <c r="H19" s="38" t="s"/>
      <c r="I19" s="331" t="s"/>
      <c r="J19" s="361" t="s"/>
      <c r="K19" s="373" t="s"/>
      <c r="L19" s="373" t="s"/>
      <c r="M19" s="373" t="s"/>
      <c r="N19" s="373" t="s"/>
      <c r="O19" s="373" t="s"/>
      <c r="P19" s="373" t="s"/>
      <c r="Q19" s="373" t="s"/>
      <c r="R19" s="373" t="s"/>
      <c r="S19" s="373" t="s"/>
      <c r="T19" s="373" t="s"/>
      <c r="U19" s="373" t="s"/>
      <c r="V19" s="373" t="s"/>
      <c r="W19" s="373" t="s"/>
      <c r="X19" s="373" t="s"/>
      <c r="Y19" s="373" t="s"/>
      <c r="Z19" s="373" t="s"/>
      <c r="AA19" s="373" t="s"/>
    </row>
    <row r="20" spans="1:27" ht="26" customHeight="true">
      <c r="A20" s="38" t="s"/>
      <c r="B20" s="369" t="s">
        <v>178</v>
      </c>
      <c r="C20" s="382" t="s">
        <v>714</v>
      </c>
      <c r="D20" s="361" t="s"/>
      <c r="E20" s="361" t="s"/>
      <c r="F20" s="38" t="s"/>
      <c r="G20" s="38" t="s"/>
      <c r="H20" s="38" t="s"/>
      <c r="I20" s="331" t="s"/>
      <c r="J20" s="361" t="s"/>
      <c r="K20" s="373" t="s"/>
      <c r="L20" s="373" t="s"/>
      <c r="M20" s="373" t="s"/>
      <c r="N20" s="373" t="s"/>
      <c r="O20" s="373" t="s"/>
      <c r="P20" s="373" t="s"/>
      <c r="Q20" s="373" t="s"/>
      <c r="R20" s="373" t="s"/>
      <c r="S20" s="373" t="s"/>
      <c r="T20" s="373" t="s"/>
      <c r="U20" s="373" t="s"/>
      <c r="V20" s="373" t="s"/>
      <c r="W20" s="373" t="s"/>
      <c r="X20" s="373" t="s"/>
      <c r="Y20" s="373" t="s"/>
      <c r="Z20" s="373" t="s"/>
      <c r="AA20" s="373" t="s"/>
    </row>
    <row r="21" spans="1:27" ht="86" customHeight="true">
      <c r="A21" s="38" t="s"/>
      <c r="B21" s="369" t="s">
        <v>492</v>
      </c>
      <c r="C21" s="382" t="s">
        <v>718</v>
      </c>
      <c r="D21" s="368" t="s">
        <v>520</v>
      </c>
      <c r="E21" s="382" t="s">
        <v>717</v>
      </c>
      <c r="F21" s="38" t="s"/>
      <c r="G21" s="38" t="s"/>
      <c r="H21" s="38" t="s"/>
      <c r="I21" s="331" t="s"/>
      <c r="J21" s="361" t="s"/>
      <c r="K21" s="373" t="s"/>
      <c r="L21" s="373" t="s"/>
      <c r="M21" s="373" t="s"/>
      <c r="N21" s="373" t="s"/>
      <c r="O21" s="373" t="s"/>
      <c r="P21" s="373" t="s"/>
      <c r="Q21" s="373" t="s"/>
      <c r="R21" s="373" t="s"/>
      <c r="S21" s="373" t="s"/>
      <c r="T21" s="373" t="s"/>
      <c r="U21" s="373" t="s"/>
      <c r="V21" s="373" t="s"/>
      <c r="W21" s="373" t="s"/>
      <c r="X21" s="373" t="s"/>
      <c r="Y21" s="373" t="s"/>
      <c r="Z21" s="373" t="s"/>
      <c r="AA21" s="373" t="s"/>
    </row>
    <row r="22" spans="1:27" ht="166" customHeight="true">
      <c r="A22" s="39" t="s"/>
      <c r="B22" s="369" t="s">
        <v>180</v>
      </c>
      <c r="C22" s="368" t="s">
        <v>521</v>
      </c>
      <c r="D22" s="368" t="s">
        <v>520</v>
      </c>
      <c r="E22" s="368" t="s">
        <v>522</v>
      </c>
      <c r="F22" s="39" t="s"/>
      <c r="G22" s="39" t="s"/>
      <c r="H22" s="39" t="s"/>
      <c r="I22" s="333" t="s"/>
      <c r="J22" s="361" t="s"/>
      <c r="K22" s="373" t="s"/>
      <c r="L22" s="373" t="s"/>
      <c r="M22" s="373" t="s"/>
      <c r="N22" s="373" t="s"/>
      <c r="O22" s="373" t="s"/>
      <c r="P22" s="373" t="s"/>
      <c r="Q22" s="373" t="s"/>
      <c r="R22" s="373" t="s"/>
      <c r="S22" s="373" t="s"/>
      <c r="T22" s="373" t="s"/>
      <c r="U22" s="373" t="s"/>
      <c r="V22" s="373" t="s"/>
      <c r="W22" s="373" t="s"/>
      <c r="X22" s="373" t="s"/>
      <c r="Y22" s="373" t="s"/>
      <c r="Z22" s="373" t="s"/>
      <c r="AA22" s="373" t="s"/>
    </row>
    <row r="23" spans="1:27" ht="63" hidden="true" customHeight="true">
      <c r="A23" s="383" t="s">
        <v>719</v>
      </c>
      <c r="B23" s="387" t="s">
        <v>489</v>
      </c>
      <c r="C23" s="388" t="s">
        <v>523</v>
      </c>
      <c r="D23" s="389" t="s">
        <v>524</v>
      </c>
      <c r="E23" s="389" t="s">
        <v>525</v>
      </c>
      <c r="F23" s="390" t="s">
        <v>83</v>
      </c>
      <c r="G23" s="391" t="s">
        <v>526</v>
      </c>
      <c r="H23" s="391" t="s">
        <v>527</v>
      </c>
      <c r="I23" s="392" t="s"/>
      <c r="J23" s="361" t="s"/>
      <c r="K23" s="373" t="s"/>
      <c r="L23" s="373" t="s"/>
      <c r="M23" s="373" t="s"/>
      <c r="N23" s="373" t="s"/>
      <c r="O23" s="373" t="s"/>
      <c r="P23" s="373" t="s"/>
      <c r="Q23" s="373" t="s"/>
      <c r="R23" s="373" t="s"/>
      <c r="S23" s="373" t="s"/>
      <c r="T23" s="373" t="s"/>
      <c r="U23" s="373" t="s"/>
      <c r="V23" s="373" t="s"/>
      <c r="W23" s="373" t="s"/>
      <c r="X23" s="373" t="s"/>
      <c r="Y23" s="373" t="s"/>
      <c r="Z23" s="373" t="s"/>
      <c r="AA23" s="373" t="s"/>
    </row>
    <row r="24" spans="1:27" ht="98" hidden="true" customHeight="true">
      <c r="A24" s="38" t="s"/>
      <c r="B24" s="387" t="s">
        <v>178</v>
      </c>
      <c r="C24" s="389" t="s">
        <v>491</v>
      </c>
      <c r="D24" s="4" t="s"/>
      <c r="E24" s="4" t="s"/>
      <c r="F24" s="390" t="s"/>
      <c r="G24" s="38" t="s"/>
      <c r="H24" s="38" t="s"/>
      <c r="I24" s="392" t="s"/>
      <c r="J24" s="361" t="s"/>
      <c r="K24" s="373" t="s"/>
      <c r="L24" s="373" t="s"/>
      <c r="M24" s="373" t="s"/>
      <c r="N24" s="373" t="s"/>
      <c r="O24" s="373" t="s"/>
      <c r="P24" s="373" t="s"/>
      <c r="Q24" s="373" t="s"/>
      <c r="R24" s="373" t="s"/>
      <c r="S24" s="373" t="s"/>
      <c r="T24" s="373" t="s"/>
      <c r="U24" s="373" t="s"/>
      <c r="V24" s="373" t="s"/>
      <c r="W24" s="373" t="s"/>
      <c r="X24" s="373" t="s"/>
      <c r="Y24" s="373" t="s"/>
      <c r="Z24" s="373" t="s"/>
      <c r="AA24" s="373" t="s"/>
    </row>
    <row r="25" spans="1:27" ht="191" hidden="true" customHeight="true">
      <c r="A25" s="39" t="s"/>
      <c r="B25" s="387" t="s">
        <v>180</v>
      </c>
      <c r="C25" s="388" t="s">
        <v>528</v>
      </c>
      <c r="D25" s="393" t="s"/>
      <c r="E25" s="4" t="s"/>
      <c r="F25" s="390" t="s"/>
      <c r="G25" s="38" t="s"/>
      <c r="H25" s="38" t="s"/>
      <c r="I25" s="392" t="s"/>
      <c r="J25" s="361" t="s"/>
      <c r="K25" s="373" t="s"/>
      <c r="L25" s="373" t="s"/>
      <c r="M25" s="373" t="s"/>
      <c r="N25" s="373" t="s"/>
      <c r="O25" s="373" t="s"/>
      <c r="P25" s="373" t="s"/>
      <c r="Q25" s="373" t="s"/>
      <c r="R25" s="373" t="s"/>
      <c r="S25" s="373" t="s"/>
      <c r="T25" s="373" t="s"/>
      <c r="U25" s="373" t="s"/>
      <c r="V25" s="373" t="s"/>
      <c r="W25" s="373" t="s"/>
      <c r="X25" s="373" t="s"/>
      <c r="Y25" s="373" t="s"/>
      <c r="Z25" s="373" t="s"/>
      <c r="AA25" s="373" t="s"/>
    </row>
    <row r="26" spans="1:27" ht="26" customHeight="true">
      <c r="A26" s="383" t="s">
        <v>720</v>
      </c>
      <c r="B26" s="369" t="s">
        <v>489</v>
      </c>
      <c r="C26" s="368" t="s">
        <v>529</v>
      </c>
      <c r="D26" s="382" t="s">
        <v>721</v>
      </c>
      <c r="E26" s="368" t="s">
        <v>530</v>
      </c>
      <c r="F26" s="370" t="s">
        <v>531</v>
      </c>
      <c r="G26" s="370" t="s">
        <v>532</v>
      </c>
      <c r="H26" s="370" t="s">
        <v>533</v>
      </c>
      <c r="I26" s="375" t="s"/>
      <c r="J26" s="361" t="s"/>
      <c r="K26" s="373" t="s"/>
      <c r="L26" s="373" t="s"/>
      <c r="M26" s="373" t="s"/>
      <c r="N26" s="373" t="s"/>
      <c r="O26" s="373" t="s"/>
      <c r="P26" s="373" t="s"/>
      <c r="Q26" s="373" t="s"/>
      <c r="R26" s="373" t="s"/>
      <c r="S26" s="373" t="s"/>
      <c r="T26" s="373" t="s"/>
      <c r="U26" s="373" t="s"/>
      <c r="V26" s="373" t="s"/>
      <c r="W26" s="373" t="s"/>
      <c r="X26" s="373" t="s"/>
      <c r="Y26" s="373" t="s"/>
      <c r="Z26" s="373" t="s"/>
      <c r="AA26" s="373" t="s"/>
    </row>
    <row r="27" spans="1:27" ht="67" customHeight="true">
      <c r="A27" s="38" t="s"/>
      <c r="B27" s="369" t="s">
        <v>178</v>
      </c>
      <c r="C27" s="382" t="s">
        <v>722</v>
      </c>
      <c r="D27" s="368" t="s">
        <v>534</v>
      </c>
      <c r="E27" s="368" t="s">
        <v>530</v>
      </c>
      <c r="F27" s="38" t="s"/>
      <c r="G27" s="38" t="s"/>
      <c r="H27" s="38" t="s"/>
      <c r="I27" s="375" t="s"/>
      <c r="J27" s="361" t="s"/>
      <c r="K27" s="373" t="s"/>
      <c r="L27" s="373" t="s"/>
      <c r="M27" s="373" t="s"/>
      <c r="N27" s="373" t="s"/>
      <c r="O27" s="373" t="s"/>
      <c r="P27" s="373" t="s"/>
      <c r="Q27" s="373" t="s"/>
      <c r="R27" s="373" t="s"/>
      <c r="S27" s="373" t="s"/>
      <c r="T27" s="373" t="s"/>
      <c r="U27" s="373" t="s"/>
      <c r="V27" s="373" t="s"/>
      <c r="W27" s="373" t="s"/>
      <c r="X27" s="373" t="s"/>
      <c r="Y27" s="373" t="s"/>
      <c r="Z27" s="373" t="s"/>
      <c r="AA27" s="373" t="s"/>
    </row>
    <row r="28" spans="1:27" ht="67" customHeight="true">
      <c r="A28" s="38" t="s"/>
      <c r="B28" s="369" t="s">
        <v>180</v>
      </c>
      <c r="C28" s="368" t="s">
        <v>535</v>
      </c>
      <c r="D28" s="376" t="s"/>
      <c r="E28" s="368" t="s">
        <v>536</v>
      </c>
      <c r="F28" s="38" t="s"/>
      <c r="G28" s="38" t="s"/>
      <c r="H28" s="38" t="s"/>
      <c r="I28" s="375" t="s"/>
      <c r="J28" s="361" t="s"/>
      <c r="K28" s="373" t="s"/>
      <c r="L28" s="373" t="s"/>
      <c r="M28" s="373" t="s"/>
      <c r="N28" s="373" t="s"/>
      <c r="O28" s="373" t="s"/>
      <c r="P28" s="373" t="s"/>
      <c r="Q28" s="373" t="s"/>
      <c r="R28" s="373" t="s"/>
      <c r="S28" s="373" t="s"/>
      <c r="T28" s="373" t="s"/>
      <c r="U28" s="373" t="s"/>
      <c r="V28" s="373" t="s"/>
      <c r="W28" s="373" t="s"/>
      <c r="X28" s="373" t="s"/>
      <c r="Y28" s="373" t="s"/>
      <c r="Z28" s="373" t="s"/>
      <c r="AA28" s="373" t="s"/>
    </row>
    <row r="29" spans="1:27" ht="26" customHeight="true">
      <c r="A29" s="39" t="s"/>
      <c r="B29" s="369" t="s">
        <v>304</v>
      </c>
      <c r="C29" s="382" t="s">
        <v>723</v>
      </c>
      <c r="D29" s="361" t="s"/>
      <c r="E29" s="361" t="s"/>
      <c r="F29" s="39" t="s"/>
      <c r="G29" s="39" t="s"/>
      <c r="H29" s="39" t="s"/>
      <c r="I29" s="375" t="s"/>
      <c r="J29" s="361" t="s"/>
      <c r="K29" s="373" t="s"/>
      <c r="L29" s="373" t="s"/>
      <c r="M29" s="373" t="s"/>
      <c r="N29" s="373" t="s"/>
      <c r="O29" s="373" t="s"/>
      <c r="P29" s="373" t="s"/>
      <c r="Q29" s="373" t="s"/>
      <c r="R29" s="373" t="s"/>
      <c r="S29" s="373" t="s"/>
      <c r="T29" s="373" t="s"/>
      <c r="U29" s="373" t="s"/>
      <c r="V29" s="373" t="s"/>
      <c r="W29" s="373" t="s"/>
      <c r="X29" s="373" t="s"/>
      <c r="Y29" s="373" t="s"/>
      <c r="Z29" s="373" t="s"/>
      <c r="AA29" s="373" t="s"/>
    </row>
    <row r="30" spans="1:27" ht="92" customHeight="true">
      <c r="A30" s="394" t="s">
        <v>724</v>
      </c>
      <c r="B30" s="369" t="s">
        <v>492</v>
      </c>
      <c r="C30" s="368" t="s">
        <v>537</v>
      </c>
      <c r="D30" s="368" t="s">
        <v>538</v>
      </c>
      <c r="E30" s="388" t="s">
        <v>539</v>
      </c>
      <c r="F30" s="383" t="s">
        <v>725</v>
      </c>
      <c r="G30" s="370" t="s">
        <v>540</v>
      </c>
      <c r="H30" s="370" t="s">
        <v>541</v>
      </c>
      <c r="I30" s="375" t="s"/>
      <c r="J30" s="361" t="s"/>
      <c r="K30" s="373" t="s"/>
      <c r="L30" s="373" t="s"/>
      <c r="M30" s="373" t="s"/>
      <c r="N30" s="373" t="s"/>
      <c r="O30" s="373" t="s"/>
      <c r="P30" s="373" t="s"/>
      <c r="Q30" s="373" t="s"/>
      <c r="R30" s="373" t="s"/>
      <c r="S30" s="373" t="s"/>
      <c r="T30" s="373" t="s"/>
      <c r="U30" s="373" t="s"/>
      <c r="V30" s="373" t="s"/>
      <c r="W30" s="373" t="s"/>
      <c r="X30" s="373" t="s"/>
      <c r="Y30" s="373" t="s"/>
      <c r="Z30" s="373" t="s"/>
      <c r="AA30" s="373" t="s"/>
    </row>
    <row r="31" spans="1:27" ht="50" customHeight="true">
      <c r="A31" s="42" t="s"/>
      <c r="B31" s="369" t="s">
        <v>489</v>
      </c>
      <c r="C31" s="382" t="s">
        <v>726</v>
      </c>
      <c r="D31" s="376" t="s"/>
      <c r="E31" s="4" t="s"/>
      <c r="F31" s="38" t="s"/>
      <c r="G31" s="38" t="s"/>
      <c r="H31" s="38" t="s"/>
      <c r="I31" s="375" t="s"/>
      <c r="J31" s="361" t="s"/>
      <c r="K31" s="373" t="s"/>
      <c r="L31" s="373" t="s"/>
      <c r="M31" s="373" t="s"/>
      <c r="N31" s="373" t="s"/>
      <c r="O31" s="373" t="s"/>
      <c r="P31" s="373" t="s"/>
      <c r="Q31" s="373" t="s"/>
      <c r="R31" s="373" t="s"/>
      <c r="S31" s="373" t="s"/>
      <c r="T31" s="373" t="s"/>
      <c r="U31" s="373" t="s"/>
      <c r="V31" s="373" t="s"/>
      <c r="W31" s="373" t="s"/>
      <c r="X31" s="373" t="s"/>
      <c r="Y31" s="373" t="s"/>
      <c r="Z31" s="373" t="s"/>
      <c r="AA31" s="373" t="s"/>
    </row>
    <row r="32" spans="1:27" ht="26" customHeight="true">
      <c r="A32" s="42" t="s"/>
      <c r="B32" s="369" t="s">
        <v>178</v>
      </c>
      <c r="C32" s="382" t="s">
        <v>727</v>
      </c>
      <c r="D32" s="376" t="s"/>
      <c r="E32" s="4" t="s"/>
      <c r="F32" s="38" t="s"/>
      <c r="G32" s="38" t="s"/>
      <c r="H32" s="38" t="s"/>
      <c r="I32" s="375" t="s"/>
      <c r="J32" s="361" t="s"/>
      <c r="K32" s="373" t="s"/>
      <c r="L32" s="373" t="s"/>
      <c r="M32" s="373" t="s"/>
      <c r="N32" s="373" t="s"/>
      <c r="O32" s="373" t="s"/>
      <c r="P32" s="373" t="s"/>
      <c r="Q32" s="373" t="s"/>
      <c r="R32" s="373" t="s"/>
      <c r="S32" s="373" t="s"/>
      <c r="T32" s="373" t="s"/>
      <c r="U32" s="373" t="s"/>
      <c r="V32" s="373" t="s"/>
      <c r="W32" s="373" t="s"/>
      <c r="X32" s="373" t="s"/>
      <c r="Y32" s="373" t="s"/>
      <c r="Z32" s="373" t="s"/>
      <c r="AA32" s="373" t="s"/>
    </row>
    <row r="33" spans="1:27" ht="58" customHeight="true">
      <c r="A33" s="42" t="s"/>
      <c r="B33" s="377" t="s">
        <v>180</v>
      </c>
      <c r="C33" s="370" t="s">
        <v>542</v>
      </c>
      <c r="D33" s="370" t="s">
        <v>543</v>
      </c>
      <c r="E33" s="4" t="s"/>
      <c r="F33" s="38" t="s"/>
      <c r="G33" s="38" t="s"/>
      <c r="H33" s="38" t="s"/>
      <c r="I33" s="378" t="s"/>
      <c r="J33" s="361" t="s"/>
      <c r="K33" s="373" t="s"/>
      <c r="L33" s="373" t="s"/>
      <c r="M33" s="373" t="s"/>
      <c r="N33" s="373" t="s"/>
      <c r="O33" s="373" t="s"/>
      <c r="P33" s="373" t="s"/>
      <c r="Q33" s="373" t="s"/>
      <c r="R33" s="373" t="s"/>
      <c r="S33" s="373" t="s"/>
      <c r="T33" s="373" t="s"/>
      <c r="U33" s="373" t="s"/>
      <c r="V33" s="373" t="s"/>
      <c r="W33" s="373" t="s"/>
      <c r="X33" s="373" t="s"/>
      <c r="Y33" s="373" t="s"/>
      <c r="Z33" s="373" t="s"/>
      <c r="AA33" s="373" t="s"/>
    </row>
    <row r="34" spans="1:27" ht="41" customHeight="true">
      <c r="A34" s="379" t="s">
        <v>451</v>
      </c>
      <c r="B34" s="369" t="s">
        <v>304</v>
      </c>
      <c r="C34" s="368" t="s">
        <v>505</v>
      </c>
      <c r="D34" s="361" t="s"/>
      <c r="E34" s="368" t="s"/>
      <c r="F34" s="368" t="s"/>
      <c r="G34" s="368" t="s"/>
      <c r="H34" s="368" t="s"/>
      <c r="I34" s="380" t="s"/>
      <c r="J34" s="361" t="s"/>
      <c r="K34" s="373" t="s"/>
      <c r="L34" s="373" t="s"/>
      <c r="M34" s="373" t="s"/>
      <c r="N34" s="373" t="s"/>
      <c r="O34" s="373" t="s"/>
      <c r="P34" s="373" t="s"/>
      <c r="Q34" s="373" t="s"/>
      <c r="R34" s="373" t="s"/>
      <c r="S34" s="373" t="s"/>
      <c r="T34" s="373" t="s"/>
      <c r="U34" s="373" t="s"/>
      <c r="V34" s="373" t="s"/>
      <c r="W34" s="373" t="s"/>
      <c r="X34" s="373" t="s"/>
      <c r="Y34" s="373" t="s"/>
      <c r="Z34" s="373" t="s"/>
      <c r="AA34" s="373" t="s"/>
    </row>
    <row r="35" spans="1:27" ht="56" customHeight="true">
      <c r="A35" s="381" t="s"/>
      <c r="B35" s="369" t="s">
        <v>489</v>
      </c>
      <c r="C35" s="368" t="s">
        <v>544</v>
      </c>
      <c r="D35" s="368" t="s">
        <v>524</v>
      </c>
      <c r="E35" s="368" t="s">
        <v>545</v>
      </c>
      <c r="F35" s="368" t="s">
        <v>509</v>
      </c>
      <c r="G35" s="395" t="s">
        <v>546</v>
      </c>
      <c r="H35" s="368" t="s">
        <v>547</v>
      </c>
      <c r="I35" s="380" t="s">
        <v>90</v>
      </c>
      <c r="J35" s="361" t="s"/>
      <c r="K35" s="373" t="s"/>
      <c r="L35" s="373" t="s"/>
      <c r="M35" s="373" t="s"/>
      <c r="N35" s="373" t="s"/>
      <c r="O35" s="373" t="s"/>
      <c r="P35" s="373" t="s"/>
      <c r="Q35" s="373" t="s"/>
      <c r="R35" s="373" t="s"/>
      <c r="S35" s="373" t="s"/>
      <c r="T35" s="373" t="s"/>
      <c r="U35" s="373" t="s"/>
      <c r="V35" s="373" t="s"/>
      <c r="W35" s="373" t="s"/>
      <c r="X35" s="373" t="s"/>
      <c r="Y35" s="373" t="s"/>
      <c r="Z35" s="373" t="s"/>
      <c r="AA35" s="373" t="s"/>
    </row>
    <row r="36" spans="1:27" ht="75" customHeight="true">
      <c r="A36" s="381" t="s"/>
      <c r="B36" s="369" t="s">
        <v>178</v>
      </c>
      <c r="C36" s="368" t="s">
        <v>548</v>
      </c>
      <c r="D36" s="4" t="s"/>
      <c r="E36" s="4" t="s"/>
      <c r="F36" s="4" t="s"/>
      <c r="G36" s="4" t="s"/>
      <c r="H36" s="4" t="s"/>
      <c r="I36" s="95" t="s"/>
      <c r="J36" s="361" t="s"/>
      <c r="K36" s="373" t="s"/>
      <c r="L36" s="373" t="s"/>
      <c r="M36" s="373" t="s"/>
      <c r="N36" s="373" t="s"/>
      <c r="O36" s="373" t="s"/>
      <c r="P36" s="373" t="s"/>
      <c r="Q36" s="373" t="s"/>
      <c r="R36" s="373" t="s"/>
      <c r="S36" s="373" t="s"/>
      <c r="T36" s="373" t="s"/>
      <c r="U36" s="373" t="s"/>
      <c r="V36" s="373" t="s"/>
      <c r="W36" s="373" t="s"/>
      <c r="X36" s="373" t="s"/>
      <c r="Y36" s="373" t="s"/>
      <c r="Z36" s="373" t="s"/>
      <c r="AA36" s="373" t="s"/>
    </row>
    <row r="37" spans="1:27" ht="63" customHeight="true">
      <c r="A37" s="381" t="s"/>
      <c r="B37" s="369" t="s">
        <v>492</v>
      </c>
      <c r="C37" s="368" t="s">
        <v>549</v>
      </c>
      <c r="D37" s="382" t="s">
        <v>728</v>
      </c>
      <c r="E37" s="4" t="s"/>
      <c r="F37" s="4" t="s"/>
      <c r="G37" s="4" t="s"/>
      <c r="H37" s="4" t="s"/>
      <c r="I37" s="95" t="s"/>
      <c r="J37" s="361" t="s"/>
      <c r="K37" s="373" t="s"/>
      <c r="L37" s="373" t="s"/>
      <c r="M37" s="373" t="s"/>
      <c r="N37" s="373" t="s"/>
      <c r="O37" s="373" t="s"/>
      <c r="P37" s="373" t="s"/>
      <c r="Q37" s="373" t="s"/>
      <c r="R37" s="373" t="s"/>
      <c r="S37" s="373" t="s"/>
      <c r="T37" s="373" t="s"/>
      <c r="U37" s="373" t="s"/>
      <c r="V37" s="373" t="s"/>
      <c r="W37" s="373" t="s"/>
      <c r="X37" s="373" t="s"/>
      <c r="Y37" s="373" t="s"/>
      <c r="Z37" s="373" t="s"/>
      <c r="AA37" s="373" t="s"/>
    </row>
    <row r="38" spans="1:27" ht="193" customHeight="true">
      <c r="A38" s="381" t="s"/>
      <c r="B38" s="369" t="s">
        <v>180</v>
      </c>
      <c r="C38" s="368" t="s">
        <v>550</v>
      </c>
      <c r="D38" s="368" t="s">
        <v>515</v>
      </c>
      <c r="E38" s="4" t="s"/>
      <c r="F38" s="4" t="s"/>
      <c r="G38" s="4" t="s"/>
      <c r="H38" s="4" t="s"/>
      <c r="I38" s="95" t="s"/>
      <c r="J38" s="361" t="s"/>
      <c r="K38" s="373" t="s"/>
      <c r="L38" s="373" t="s"/>
      <c r="M38" s="373" t="s"/>
      <c r="N38" s="373" t="s"/>
      <c r="O38" s="373" t="s"/>
      <c r="P38" s="373" t="s"/>
      <c r="Q38" s="373" t="s"/>
      <c r="R38" s="373" t="s"/>
      <c r="S38" s="373" t="s"/>
      <c r="T38" s="373" t="s"/>
      <c r="U38" s="373" t="s"/>
      <c r="V38" s="373" t="s"/>
      <c r="W38" s="373" t="s"/>
      <c r="X38" s="373" t="s"/>
      <c r="Y38" s="373" t="s"/>
      <c r="Z38" s="373" t="s"/>
      <c r="AA38" s="373" t="s"/>
    </row>
    <row r="39" spans="1:27" ht="97" customHeight="true">
      <c r="A39" s="396" t="s">
        <v>453</v>
      </c>
      <c r="B39" s="397" t="s">
        <v>489</v>
      </c>
      <c r="C39" s="398" t="s">
        <v>551</v>
      </c>
      <c r="D39" s="398" t="s">
        <v>552</v>
      </c>
      <c r="E39" s="396" t="s">
        <v>553</v>
      </c>
      <c r="F39" s="396" t="s">
        <v>554</v>
      </c>
      <c r="G39" s="399" t="s">
        <v>729</v>
      </c>
      <c r="H39" s="400" t="s">
        <v>730</v>
      </c>
      <c r="I39" s="378" t="s"/>
      <c r="J39" s="361" t="s"/>
      <c r="K39" s="373" t="s"/>
      <c r="L39" s="373" t="s"/>
      <c r="M39" s="373" t="s"/>
      <c r="N39" s="373" t="s"/>
      <c r="O39" s="373" t="s"/>
      <c r="P39" s="373" t="s"/>
      <c r="Q39" s="373" t="s"/>
      <c r="R39" s="373" t="s"/>
      <c r="S39" s="373" t="s"/>
      <c r="T39" s="373" t="s"/>
      <c r="U39" s="373" t="s"/>
      <c r="V39" s="373" t="s"/>
      <c r="W39" s="373" t="s"/>
      <c r="X39" s="373" t="s"/>
      <c r="Y39" s="373" t="s"/>
      <c r="Z39" s="373" t="s"/>
      <c r="AA39" s="373" t="s"/>
    </row>
    <row r="40" spans="1:27" ht="170" customHeight="true">
      <c r="A40" s="38" t="s"/>
      <c r="B40" s="369" t="s">
        <v>492</v>
      </c>
      <c r="C40" s="395" t="s">
        <v>555</v>
      </c>
      <c r="D40" s="395" t="s">
        <v>556</v>
      </c>
      <c r="E40" s="38" t="s"/>
      <c r="F40" s="38" t="s"/>
      <c r="G40" s="38" t="s"/>
      <c r="H40" s="38" t="s"/>
      <c r="I40" s="331" t="s"/>
      <c r="J40" s="361" t="s"/>
      <c r="K40" s="373" t="s"/>
      <c r="L40" s="373" t="s"/>
      <c r="M40" s="373" t="s"/>
      <c r="N40" s="373" t="s"/>
      <c r="O40" s="373" t="s"/>
      <c r="P40" s="373" t="s"/>
      <c r="Q40" s="373" t="s"/>
      <c r="R40" s="373" t="s"/>
      <c r="S40" s="373" t="s"/>
      <c r="T40" s="373" t="s"/>
      <c r="U40" s="373" t="s"/>
      <c r="V40" s="373" t="s"/>
      <c r="W40" s="373" t="s"/>
      <c r="X40" s="373" t="s"/>
      <c r="Y40" s="373" t="s"/>
      <c r="Z40" s="373" t="s"/>
      <c r="AA40" s="373" t="s"/>
    </row>
    <row r="41" spans="1:27" ht="78" customHeight="true">
      <c r="A41" s="38" t="s"/>
      <c r="B41" s="369" t="s">
        <v>180</v>
      </c>
      <c r="C41" s="395" t="s">
        <v>557</v>
      </c>
      <c r="D41" s="395" t="s">
        <v>558</v>
      </c>
      <c r="E41" s="38" t="s"/>
      <c r="F41" s="38" t="s"/>
      <c r="G41" s="38" t="s"/>
      <c r="H41" s="38" t="s"/>
      <c r="I41" s="331" t="s"/>
      <c r="J41" s="361" t="s"/>
      <c r="K41" s="373" t="s"/>
      <c r="L41" s="373" t="s"/>
      <c r="M41" s="373" t="s"/>
      <c r="N41" s="373" t="s"/>
      <c r="O41" s="373" t="s"/>
      <c r="P41" s="373" t="s"/>
      <c r="Q41" s="373" t="s"/>
      <c r="R41" s="373" t="s"/>
      <c r="S41" s="373" t="s"/>
      <c r="T41" s="373" t="s"/>
      <c r="U41" s="373" t="s"/>
      <c r="V41" s="373" t="s"/>
      <c r="W41" s="373" t="s"/>
      <c r="X41" s="373" t="s"/>
      <c r="Y41" s="373" t="s"/>
      <c r="Z41" s="373" t="s"/>
      <c r="AA41" s="373" t="s"/>
    </row>
    <row r="42" spans="1:27" ht="76" customHeight="true">
      <c r="A42" s="39" t="s"/>
      <c r="B42" s="369" t="s">
        <v>178</v>
      </c>
      <c r="C42" s="395" t="s">
        <v>559</v>
      </c>
      <c r="D42" s="395" t="s">
        <v>560</v>
      </c>
      <c r="E42" s="39" t="s"/>
      <c r="F42" s="39" t="s"/>
      <c r="G42" s="38" t="s"/>
      <c r="H42" s="38" t="s"/>
      <c r="I42" s="333" t="s"/>
      <c r="J42" s="361" t="s"/>
      <c r="K42" s="373" t="s"/>
      <c r="L42" s="373" t="s"/>
      <c r="M42" s="373" t="s"/>
      <c r="N42" s="373" t="s"/>
      <c r="O42" s="373" t="s"/>
      <c r="P42" s="373" t="s"/>
      <c r="Q42" s="373" t="s"/>
      <c r="R42" s="373" t="s"/>
      <c r="S42" s="373" t="s"/>
      <c r="T42" s="373" t="s"/>
      <c r="U42" s="373" t="s"/>
      <c r="V42" s="373" t="s"/>
      <c r="W42" s="373" t="s"/>
      <c r="X42" s="373" t="s"/>
      <c r="Y42" s="373" t="s"/>
      <c r="Z42" s="373" t="s"/>
      <c r="AA42" s="373" t="s"/>
    </row>
    <row r="43" spans="1:27" ht="26" customHeight="true">
      <c r="A43" s="401" t="s">
        <v>455</v>
      </c>
      <c r="B43" s="369" t="s">
        <v>489</v>
      </c>
      <c r="C43" s="386" t="s">
        <v>561</v>
      </c>
      <c r="D43" s="384" t="s">
        <v>716</v>
      </c>
      <c r="E43" s="402" t="s">
        <v>717</v>
      </c>
      <c r="F43" s="380" t="s">
        <v>562</v>
      </c>
      <c r="G43" s="368" t="s">
        <v>563</v>
      </c>
      <c r="H43" s="368" t="s">
        <v>564</v>
      </c>
      <c r="I43" s="378" t="s"/>
      <c r="J43" s="361" t="s"/>
      <c r="K43" s="373" t="s"/>
      <c r="L43" s="373" t="s"/>
      <c r="M43" s="373" t="s"/>
      <c r="N43" s="373" t="s"/>
      <c r="O43" s="373" t="s"/>
      <c r="P43" s="373" t="s"/>
      <c r="Q43" s="373" t="s"/>
      <c r="R43" s="373" t="s"/>
      <c r="S43" s="373" t="s"/>
      <c r="T43" s="373" t="s"/>
      <c r="U43" s="373" t="s"/>
      <c r="V43" s="373" t="s"/>
      <c r="W43" s="373" t="s"/>
      <c r="X43" s="373" t="s"/>
      <c r="Y43" s="373" t="s"/>
      <c r="Z43" s="373" t="s"/>
      <c r="AA43" s="373" t="s"/>
    </row>
    <row r="44" spans="1:27" ht="26" customHeight="true">
      <c r="A44" s="42" t="s"/>
      <c r="B44" s="369" t="s">
        <v>178</v>
      </c>
      <c r="C44" s="368" t="s">
        <v>565</v>
      </c>
      <c r="D44" s="382" t="s">
        <v>731</v>
      </c>
      <c r="E44" s="403" t="s">
        <v>732</v>
      </c>
      <c r="F44" s="95" t="s"/>
      <c r="G44" s="4" t="s"/>
      <c r="H44" s="4" t="s"/>
      <c r="I44" s="331" t="s"/>
      <c r="J44" s="361" t="s"/>
      <c r="K44" s="373" t="s"/>
      <c r="L44" s="373" t="s"/>
      <c r="M44" s="373" t="s"/>
      <c r="N44" s="373" t="s"/>
      <c r="O44" s="373" t="s"/>
      <c r="P44" s="373" t="s"/>
      <c r="Q44" s="373" t="s"/>
      <c r="R44" s="373" t="s"/>
      <c r="S44" s="373" t="s"/>
      <c r="T44" s="373" t="s"/>
      <c r="U44" s="373" t="s"/>
      <c r="V44" s="373" t="s"/>
      <c r="W44" s="373" t="s"/>
      <c r="X44" s="373" t="s"/>
      <c r="Y44" s="373" t="s"/>
      <c r="Z44" s="373" t="s"/>
      <c r="AA44" s="373" t="s"/>
    </row>
    <row r="45" spans="1:27" ht="44" customHeight="true">
      <c r="A45" s="42" t="s"/>
      <c r="B45" s="369" t="s">
        <v>492</v>
      </c>
      <c r="C45" s="382" t="s">
        <v>733</v>
      </c>
      <c r="D45" s="368" t="s">
        <v>520</v>
      </c>
      <c r="E45" s="403" t="s">
        <v>717</v>
      </c>
      <c r="F45" s="95" t="s"/>
      <c r="G45" s="4" t="s"/>
      <c r="H45" s="4" t="s"/>
      <c r="I45" s="331" t="s"/>
      <c r="J45" s="361" t="s"/>
      <c r="K45" s="373" t="s"/>
      <c r="L45" s="373" t="s"/>
      <c r="M45" s="373" t="s"/>
      <c r="N45" s="373" t="s"/>
      <c r="O45" s="373" t="s"/>
      <c r="P45" s="373" t="s"/>
      <c r="Q45" s="373" t="s"/>
      <c r="R45" s="373" t="s"/>
      <c r="S45" s="373" t="s"/>
      <c r="T45" s="373" t="s"/>
      <c r="U45" s="373" t="s"/>
      <c r="V45" s="373" t="s"/>
      <c r="W45" s="373" t="s"/>
      <c r="X45" s="373" t="s"/>
      <c r="Y45" s="373" t="s"/>
      <c r="Z45" s="373" t="s"/>
      <c r="AA45" s="373" t="s"/>
    </row>
    <row r="46" spans="1:27" ht="83" customHeight="true">
      <c r="A46" s="7" t="s"/>
      <c r="B46" s="369" t="s">
        <v>180</v>
      </c>
      <c r="C46" s="368" t="s">
        <v>566</v>
      </c>
      <c r="D46" s="368" t="s">
        <v>520</v>
      </c>
      <c r="E46" s="380" t="s">
        <v>522</v>
      </c>
      <c r="F46" s="95" t="s"/>
      <c r="G46" s="4" t="s"/>
      <c r="H46" s="4" t="s"/>
      <c r="I46" s="333" t="s"/>
      <c r="J46" s="361" t="s"/>
      <c r="K46" s="373" t="s"/>
      <c r="L46" s="373" t="s"/>
      <c r="M46" s="373" t="s"/>
      <c r="N46" s="373" t="s"/>
      <c r="O46" s="373" t="s"/>
      <c r="P46" s="373" t="s"/>
      <c r="Q46" s="373" t="s"/>
      <c r="R46" s="373" t="s"/>
      <c r="S46" s="373" t="s"/>
      <c r="T46" s="373" t="s"/>
      <c r="U46" s="373" t="s"/>
      <c r="V46" s="373" t="s"/>
      <c r="W46" s="373" t="s"/>
      <c r="X46" s="373" t="s"/>
      <c r="Y46" s="373" t="s"/>
      <c r="Z46" s="373" t="s"/>
      <c r="AA46" s="373" t="s"/>
    </row>
    <row r="47" spans="1:27" ht="231" customHeight="true">
      <c r="A47" s="404" t="s">
        <v>734</v>
      </c>
      <c r="B47" s="405" t="s"/>
      <c r="C47" s="406" t="s"/>
      <c r="D47" s="406" t="s"/>
      <c r="E47" s="406" t="s"/>
      <c r="F47" s="406" t="s"/>
      <c r="G47" s="406" t="s"/>
      <c r="H47" s="407" t="s"/>
      <c r="I47" s="407" t="s"/>
      <c r="J47" s="408" t="s">
        <v>567</v>
      </c>
      <c r="K47" s="373" t="s"/>
      <c r="L47" s="373" t="s"/>
      <c r="M47" s="373" t="s"/>
      <c r="N47" s="373" t="s"/>
      <c r="O47" s="373" t="s"/>
      <c r="P47" s="373" t="s"/>
      <c r="Q47" s="373" t="s"/>
      <c r="R47" s="373" t="s"/>
      <c r="S47" s="373" t="s"/>
      <c r="T47" s="373" t="s"/>
      <c r="U47" s="373" t="s"/>
      <c r="V47" s="373" t="s"/>
      <c r="W47" s="373" t="s"/>
      <c r="X47" s="373" t="s"/>
      <c r="Y47" s="373" t="s"/>
      <c r="Z47" s="373" t="s"/>
      <c r="AA47" s="373" t="s"/>
    </row>
    <row r="48" spans="1:27">
      <c r="A48" s="361" t="s"/>
      <c r="B48" s="369" t="s"/>
      <c r="C48" s="361" t="s"/>
      <c r="D48" s="361" t="s"/>
      <c r="E48" s="361" t="s"/>
      <c r="F48" s="361" t="s"/>
      <c r="G48" s="361" t="s"/>
      <c r="H48" s="375" t="s"/>
      <c r="I48" s="361" t="s"/>
      <c r="J48" s="373" t="s"/>
      <c r="K48" s="373" t="s"/>
      <c r="L48" s="373" t="s"/>
      <c r="M48" s="373" t="s"/>
      <c r="N48" s="373" t="s"/>
      <c r="O48" s="373" t="s"/>
      <c r="P48" s="373" t="s"/>
      <c r="Q48" s="373" t="s"/>
      <c r="R48" s="373" t="s"/>
      <c r="S48" s="373" t="s"/>
      <c r="T48" s="373" t="s"/>
      <c r="U48" s="373" t="s"/>
      <c r="V48" s="373" t="s"/>
      <c r="W48" s="373" t="s"/>
      <c r="X48" s="373" t="s"/>
      <c r="Y48" s="373" t="s"/>
      <c r="Z48" s="373" t="s"/>
      <c r="AA48" s="373" t="s"/>
    </row>
    <row r="49" spans="1:27">
      <c r="A49" s="361" t="s"/>
      <c r="B49" s="369" t="s"/>
      <c r="C49" s="361" t="s"/>
      <c r="D49" s="361" t="s"/>
      <c r="E49" s="361" t="s"/>
      <c r="F49" s="361" t="s"/>
      <c r="G49" s="361" t="s"/>
      <c r="H49" s="375" t="s"/>
      <c r="I49" s="361" t="s"/>
      <c r="J49" s="373" t="s"/>
      <c r="K49" s="373" t="s"/>
      <c r="L49" s="373" t="s"/>
      <c r="M49" s="373" t="s"/>
      <c r="N49" s="373" t="s"/>
      <c r="O49" s="373" t="s"/>
      <c r="P49" s="373" t="s"/>
      <c r="Q49" s="373" t="s"/>
      <c r="R49" s="373" t="s"/>
      <c r="S49" s="373" t="s"/>
      <c r="T49" s="373" t="s"/>
      <c r="U49" s="373" t="s"/>
      <c r="V49" s="373" t="s"/>
      <c r="W49" s="373" t="s"/>
      <c r="X49" s="373" t="s"/>
      <c r="Y49" s="373" t="s"/>
      <c r="Z49" s="373" t="s"/>
      <c r="AA49" s="373" t="s"/>
    </row>
    <row r="50" spans="1:27">
      <c r="A50" s="361" t="s"/>
      <c r="B50" s="369" t="s"/>
      <c r="C50" s="361" t="s"/>
      <c r="D50" s="361" t="s"/>
      <c r="E50" s="361" t="s"/>
      <c r="F50" s="361" t="s"/>
      <c r="G50" s="361" t="s"/>
      <c r="H50" s="375" t="s"/>
      <c r="I50" s="361" t="s"/>
      <c r="J50" s="373" t="s"/>
      <c r="K50" s="373" t="s"/>
      <c r="L50" s="373" t="s"/>
      <c r="M50" s="373" t="s"/>
      <c r="N50" s="373" t="s"/>
      <c r="O50" s="373" t="s"/>
      <c r="P50" s="373" t="s"/>
      <c r="Q50" s="373" t="s"/>
      <c r="R50" s="373" t="s"/>
      <c r="S50" s="373" t="s"/>
      <c r="T50" s="373" t="s"/>
      <c r="U50" s="373" t="s"/>
      <c r="V50" s="373" t="s"/>
      <c r="W50" s="373" t="s"/>
      <c r="X50" s="373" t="s"/>
      <c r="Y50" s="373" t="s"/>
      <c r="Z50" s="373" t="s"/>
      <c r="AA50" s="373" t="s"/>
    </row>
    <row r="51" spans="1:27">
      <c r="A51" s="361" t="s"/>
      <c r="B51" s="369" t="s"/>
      <c r="C51" s="361" t="s"/>
      <c r="D51" s="361" t="s"/>
      <c r="E51" s="361" t="s"/>
      <c r="F51" s="361" t="s"/>
      <c r="G51" s="361" t="s"/>
      <c r="H51" s="375" t="s"/>
      <c r="I51" s="361" t="s"/>
      <c r="J51" s="373" t="s"/>
      <c r="K51" s="373" t="s"/>
      <c r="L51" s="373" t="s"/>
      <c r="M51" s="373" t="s"/>
      <c r="N51" s="373" t="s"/>
      <c r="O51" s="373" t="s"/>
      <c r="P51" s="373" t="s"/>
      <c r="Q51" s="373" t="s"/>
      <c r="R51" s="373" t="s"/>
      <c r="S51" s="373" t="s"/>
      <c r="T51" s="373" t="s"/>
      <c r="U51" s="373" t="s"/>
      <c r="V51" s="373" t="s"/>
      <c r="W51" s="373" t="s"/>
      <c r="X51" s="373" t="s"/>
      <c r="Y51" s="373" t="s"/>
      <c r="Z51" s="373" t="s"/>
      <c r="AA51" s="373" t="s"/>
    </row>
    <row r="52" spans="1:27">
      <c r="A52" s="361" t="s"/>
      <c r="B52" s="369" t="s"/>
      <c r="C52" s="361" t="s"/>
      <c r="D52" s="361" t="s"/>
      <c r="E52" s="361" t="s"/>
      <c r="F52" s="361" t="s"/>
      <c r="G52" s="361" t="s"/>
      <c r="H52" s="375" t="s"/>
      <c r="I52" s="361" t="s"/>
      <c r="J52" s="373" t="s"/>
      <c r="K52" s="373" t="s"/>
      <c r="L52" s="373" t="s"/>
      <c r="M52" s="373" t="s"/>
      <c r="N52" s="373" t="s"/>
      <c r="O52" s="373" t="s"/>
      <c r="P52" s="373" t="s"/>
      <c r="Q52" s="373" t="s"/>
      <c r="R52" s="373" t="s"/>
      <c r="S52" s="373" t="s"/>
      <c r="T52" s="373" t="s"/>
      <c r="U52" s="373" t="s"/>
      <c r="V52" s="373" t="s"/>
      <c r="W52" s="373" t="s"/>
      <c r="X52" s="373" t="s"/>
      <c r="Y52" s="373" t="s"/>
      <c r="Z52" s="373" t="s"/>
      <c r="AA52" s="373" t="s"/>
    </row>
    <row r="53" spans="1:27">
      <c r="A53" s="361" t="s"/>
      <c r="B53" s="369" t="s"/>
      <c r="C53" s="361" t="s"/>
      <c r="D53" s="361" t="s"/>
      <c r="E53" s="361" t="s"/>
      <c r="F53" s="361" t="s"/>
      <c r="G53" s="361" t="s"/>
      <c r="H53" s="375" t="s"/>
      <c r="I53" s="361" t="s"/>
      <c r="J53" s="373" t="s"/>
      <c r="K53" s="373" t="s"/>
      <c r="L53" s="373" t="s"/>
      <c r="M53" s="373" t="s"/>
      <c r="N53" s="373" t="s"/>
      <c r="O53" s="373" t="s"/>
      <c r="P53" s="373" t="s"/>
      <c r="Q53" s="373" t="s"/>
      <c r="R53" s="373" t="s"/>
      <c r="S53" s="373" t="s"/>
      <c r="T53" s="373" t="s"/>
      <c r="U53" s="373" t="s"/>
      <c r="V53" s="373" t="s"/>
      <c r="W53" s="373" t="s"/>
      <c r="X53" s="373" t="s"/>
      <c r="Y53" s="373" t="s"/>
      <c r="Z53" s="373" t="s"/>
      <c r="AA53" s="373" t="s"/>
    </row>
    <row r="54" spans="1:27">
      <c r="A54" s="361" t="s"/>
      <c r="B54" s="369" t="s"/>
      <c r="C54" s="361" t="s"/>
      <c r="D54" s="361" t="s"/>
      <c r="E54" s="361" t="s"/>
      <c r="F54" s="361" t="s"/>
      <c r="G54" s="361" t="s"/>
      <c r="H54" s="375" t="s"/>
      <c r="I54" s="361" t="s"/>
      <c r="J54" s="373" t="s"/>
      <c r="K54" s="373" t="s"/>
      <c r="L54" s="373" t="s"/>
      <c r="M54" s="373" t="s"/>
      <c r="N54" s="373" t="s"/>
      <c r="O54" s="373" t="s"/>
      <c r="P54" s="373" t="s"/>
      <c r="Q54" s="373" t="s"/>
      <c r="R54" s="373" t="s"/>
      <c r="S54" s="373" t="s"/>
      <c r="T54" s="373" t="s"/>
      <c r="U54" s="373" t="s"/>
      <c r="V54" s="373" t="s"/>
      <c r="W54" s="373" t="s"/>
      <c r="X54" s="373" t="s"/>
      <c r="Y54" s="373" t="s"/>
      <c r="Z54" s="373" t="s"/>
      <c r="AA54" s="373" t="s"/>
    </row>
    <row r="55" spans="1:27">
      <c r="A55" s="361" t="s"/>
      <c r="B55" s="369" t="s"/>
      <c r="C55" s="361" t="s"/>
      <c r="D55" s="361" t="s"/>
      <c r="E55" s="361" t="s"/>
      <c r="F55" s="361" t="s"/>
      <c r="G55" s="361" t="s"/>
      <c r="H55" s="375" t="s"/>
      <c r="I55" s="361" t="s"/>
      <c r="J55" s="373" t="s"/>
      <c r="K55" s="373" t="s"/>
      <c r="L55" s="373" t="s"/>
      <c r="M55" s="373" t="s"/>
      <c r="N55" s="373" t="s"/>
      <c r="O55" s="373" t="s"/>
      <c r="P55" s="373" t="s"/>
      <c r="Q55" s="373" t="s"/>
      <c r="R55" s="373" t="s"/>
      <c r="S55" s="373" t="s"/>
      <c r="T55" s="373" t="s"/>
      <c r="U55" s="373" t="s"/>
      <c r="V55" s="373" t="s"/>
      <c r="W55" s="373" t="s"/>
      <c r="X55" s="373" t="s"/>
      <c r="Y55" s="373" t="s"/>
      <c r="Z55" s="373" t="s"/>
      <c r="AA55" s="373" t="s"/>
    </row>
    <row r="56" spans="1:27">
      <c r="A56" s="361" t="s"/>
      <c r="B56" s="369" t="s"/>
      <c r="C56" s="361" t="s"/>
      <c r="D56" s="361" t="s"/>
      <c r="E56" s="361" t="s"/>
      <c r="F56" s="361" t="s"/>
      <c r="G56" s="361" t="s"/>
      <c r="H56" s="375" t="s"/>
      <c r="I56" s="361" t="s"/>
      <c r="J56" s="373" t="s"/>
      <c r="K56" s="373" t="s"/>
      <c r="L56" s="373" t="s"/>
      <c r="M56" s="373" t="s"/>
      <c r="N56" s="373" t="s"/>
      <c r="O56" s="373" t="s"/>
      <c r="P56" s="373" t="s"/>
      <c r="Q56" s="373" t="s"/>
      <c r="R56" s="373" t="s"/>
      <c r="S56" s="373" t="s"/>
      <c r="T56" s="373" t="s"/>
      <c r="U56" s="373" t="s"/>
      <c r="V56" s="373" t="s"/>
      <c r="W56" s="373" t="s"/>
      <c r="X56" s="373" t="s"/>
      <c r="Y56" s="373" t="s"/>
      <c r="Z56" s="373" t="s"/>
      <c r="AA56" s="373" t="s"/>
    </row>
    <row r="57" spans="1:27">
      <c r="A57" s="361" t="s"/>
      <c r="B57" s="369" t="s"/>
      <c r="C57" s="361" t="s"/>
      <c r="D57" s="361" t="s"/>
      <c r="E57" s="361" t="s"/>
      <c r="F57" s="361" t="s"/>
      <c r="G57" s="361" t="s"/>
      <c r="H57" s="375" t="s"/>
      <c r="I57" s="361" t="s"/>
      <c r="J57" s="373" t="s"/>
      <c r="K57" s="373" t="s"/>
      <c r="L57" s="373" t="s"/>
      <c r="M57" s="373" t="s"/>
      <c r="N57" s="373" t="s"/>
      <c r="O57" s="373" t="s"/>
      <c r="P57" s="373" t="s"/>
      <c r="Q57" s="373" t="s"/>
      <c r="R57" s="373" t="s"/>
      <c r="S57" s="373" t="s"/>
      <c r="T57" s="373" t="s"/>
      <c r="U57" s="373" t="s"/>
      <c r="V57" s="373" t="s"/>
      <c r="W57" s="373" t="s"/>
      <c r="X57" s="373" t="s"/>
      <c r="Y57" s="373" t="s"/>
      <c r="Z57" s="373" t="s"/>
      <c r="AA57" s="373" t="s"/>
    </row>
    <row r="58" spans="1:27">
      <c r="A58" s="361" t="s"/>
      <c r="B58" s="369" t="s"/>
      <c r="C58" s="361" t="s"/>
      <c r="D58" s="361" t="s"/>
      <c r="E58" s="361" t="s"/>
      <c r="F58" s="361" t="s"/>
      <c r="G58" s="361" t="s"/>
      <c r="H58" s="375" t="s"/>
      <c r="I58" s="361" t="s"/>
      <c r="J58" s="373" t="s"/>
      <c r="K58" s="373" t="s"/>
      <c r="L58" s="373" t="s"/>
      <c r="M58" s="373" t="s"/>
      <c r="N58" s="373" t="s"/>
      <c r="O58" s="373" t="s"/>
      <c r="P58" s="373" t="s"/>
      <c r="Q58" s="373" t="s"/>
      <c r="R58" s="373" t="s"/>
      <c r="S58" s="373" t="s"/>
      <c r="T58" s="373" t="s"/>
      <c r="U58" s="373" t="s"/>
      <c r="V58" s="373" t="s"/>
      <c r="W58" s="373" t="s"/>
      <c r="X58" s="373" t="s"/>
      <c r="Y58" s="373" t="s"/>
      <c r="Z58" s="373" t="s"/>
      <c r="AA58" s="373" t="s"/>
    </row>
    <row r="59" spans="1:27">
      <c r="A59" s="361" t="s"/>
      <c r="B59" s="369" t="s"/>
      <c r="C59" s="361" t="s"/>
      <c r="D59" s="361" t="s"/>
      <c r="E59" s="361" t="s"/>
      <c r="F59" s="361" t="s"/>
      <c r="G59" s="361" t="s"/>
      <c r="H59" s="375" t="s"/>
      <c r="I59" s="361" t="s"/>
      <c r="J59" s="373" t="s"/>
      <c r="K59" s="373" t="s"/>
      <c r="L59" s="373" t="s"/>
      <c r="M59" s="373" t="s"/>
      <c r="N59" s="373" t="s"/>
      <c r="O59" s="373" t="s"/>
      <c r="P59" s="373" t="s"/>
      <c r="Q59" s="373" t="s"/>
      <c r="R59" s="373" t="s"/>
      <c r="S59" s="373" t="s"/>
      <c r="T59" s="373" t="s"/>
      <c r="U59" s="373" t="s"/>
      <c r="V59" s="373" t="s"/>
      <c r="W59" s="373" t="s"/>
      <c r="X59" s="373" t="s"/>
      <c r="Y59" s="373" t="s"/>
      <c r="Z59" s="373" t="s"/>
      <c r="AA59" s="373" t="s"/>
    </row>
    <row r="60" spans="1:27">
      <c r="A60" s="361" t="s"/>
      <c r="B60" s="369" t="s"/>
      <c r="C60" s="361" t="s"/>
      <c r="D60" s="361" t="s"/>
      <c r="E60" s="361" t="s"/>
      <c r="F60" s="361" t="s"/>
      <c r="G60" s="361" t="s"/>
      <c r="H60" s="375" t="s"/>
      <c r="I60" s="361" t="s"/>
      <c r="J60" s="373" t="s"/>
      <c r="K60" s="373" t="s"/>
      <c r="L60" s="373" t="s"/>
      <c r="M60" s="373" t="s"/>
      <c r="N60" s="373" t="s"/>
      <c r="O60" s="373" t="s"/>
      <c r="P60" s="373" t="s"/>
      <c r="Q60" s="373" t="s"/>
      <c r="R60" s="373" t="s"/>
      <c r="S60" s="373" t="s"/>
      <c r="T60" s="373" t="s"/>
      <c r="U60" s="373" t="s"/>
      <c r="V60" s="373" t="s"/>
      <c r="W60" s="373" t="s"/>
      <c r="X60" s="373" t="s"/>
      <c r="Y60" s="373" t="s"/>
      <c r="Z60" s="373" t="s"/>
      <c r="AA60" s="373" t="s"/>
    </row>
    <row r="61" spans="1:27">
      <c r="A61" s="361" t="s"/>
      <c r="B61" s="369" t="s"/>
      <c r="C61" s="361" t="s"/>
      <c r="D61" s="361" t="s"/>
      <c r="E61" s="361" t="s"/>
      <c r="F61" s="361" t="s"/>
      <c r="G61" s="361" t="s"/>
      <c r="H61" s="375" t="s"/>
      <c r="I61" s="361" t="s"/>
      <c r="J61" s="373" t="s"/>
      <c r="K61" s="373" t="s"/>
      <c r="L61" s="373" t="s"/>
      <c r="M61" s="373" t="s"/>
      <c r="N61" s="373" t="s"/>
      <c r="O61" s="373" t="s"/>
      <c r="P61" s="373" t="s"/>
      <c r="Q61" s="373" t="s"/>
      <c r="R61" s="373" t="s"/>
      <c r="S61" s="373" t="s"/>
      <c r="T61" s="373" t="s"/>
      <c r="U61" s="373" t="s"/>
      <c r="V61" s="373" t="s"/>
      <c r="W61" s="373" t="s"/>
      <c r="X61" s="373" t="s"/>
      <c r="Y61" s="373" t="s"/>
      <c r="Z61" s="373" t="s"/>
      <c r="AA61" s="373" t="s"/>
    </row>
    <row r="62" spans="1:27">
      <c r="A62" s="361" t="s"/>
      <c r="B62" s="369" t="s"/>
      <c r="C62" s="361" t="s"/>
      <c r="D62" s="361" t="s"/>
      <c r="E62" s="361" t="s"/>
      <c r="F62" s="361" t="s"/>
      <c r="G62" s="361" t="s"/>
      <c r="H62" s="375" t="s"/>
      <c r="I62" s="361" t="s"/>
      <c r="J62" s="373" t="s"/>
      <c r="K62" s="373" t="s"/>
      <c r="L62" s="373" t="s"/>
      <c r="M62" s="373" t="s"/>
      <c r="N62" s="373" t="s"/>
      <c r="O62" s="373" t="s"/>
      <c r="P62" s="373" t="s"/>
      <c r="Q62" s="373" t="s"/>
      <c r="R62" s="373" t="s"/>
      <c r="S62" s="373" t="s"/>
      <c r="T62" s="373" t="s"/>
      <c r="U62" s="373" t="s"/>
      <c r="V62" s="373" t="s"/>
      <c r="W62" s="373" t="s"/>
      <c r="X62" s="373" t="s"/>
      <c r="Y62" s="373" t="s"/>
      <c r="Z62" s="373" t="s"/>
      <c r="AA62" s="373" t="s"/>
    </row>
    <row r="63" spans="1:27">
      <c r="A63" s="361" t="s"/>
      <c r="B63" s="369" t="s"/>
      <c r="C63" s="361" t="s"/>
      <c r="D63" s="361" t="s"/>
      <c r="E63" s="361" t="s"/>
      <c r="F63" s="361" t="s"/>
      <c r="G63" s="361" t="s"/>
      <c r="H63" s="375" t="s"/>
      <c r="I63" s="361" t="s"/>
      <c r="J63" s="373" t="s"/>
      <c r="K63" s="373" t="s"/>
      <c r="L63" s="373" t="s"/>
      <c r="M63" s="373" t="s"/>
      <c r="N63" s="373" t="s"/>
      <c r="O63" s="373" t="s"/>
      <c r="P63" s="373" t="s"/>
      <c r="Q63" s="373" t="s"/>
      <c r="R63" s="373" t="s"/>
      <c r="S63" s="373" t="s"/>
      <c r="T63" s="373" t="s"/>
      <c r="U63" s="373" t="s"/>
      <c r="V63" s="373" t="s"/>
      <c r="W63" s="373" t="s"/>
      <c r="X63" s="373" t="s"/>
      <c r="Y63" s="373" t="s"/>
      <c r="Z63" s="373" t="s"/>
      <c r="AA63" s="373" t="s"/>
    </row>
    <row r="64" spans="1:27">
      <c r="A64" s="361" t="s"/>
      <c r="B64" s="369" t="s"/>
      <c r="C64" s="361" t="s"/>
      <c r="D64" s="361" t="s"/>
      <c r="E64" s="361" t="s"/>
      <c r="F64" s="361" t="s"/>
      <c r="G64" s="361" t="s"/>
      <c r="H64" s="375" t="s"/>
      <c r="I64" s="361" t="s"/>
      <c r="J64" s="373" t="s"/>
      <c r="K64" s="373" t="s"/>
      <c r="L64" s="373" t="s"/>
      <c r="M64" s="373" t="s"/>
      <c r="N64" s="373" t="s"/>
      <c r="O64" s="373" t="s"/>
      <c r="P64" s="373" t="s"/>
      <c r="Q64" s="373" t="s"/>
      <c r="R64" s="373" t="s"/>
      <c r="S64" s="373" t="s"/>
      <c r="T64" s="373" t="s"/>
      <c r="U64" s="373" t="s"/>
      <c r="V64" s="373" t="s"/>
      <c r="W64" s="373" t="s"/>
      <c r="X64" s="373" t="s"/>
      <c r="Y64" s="373" t="s"/>
      <c r="Z64" s="373" t="s"/>
      <c r="AA64" s="373" t="s"/>
    </row>
    <row r="65" spans="1:27">
      <c r="A65" s="361" t="s"/>
      <c r="B65" s="369" t="s"/>
      <c r="C65" s="361" t="s"/>
      <c r="D65" s="361" t="s"/>
      <c r="E65" s="361" t="s"/>
      <c r="F65" s="361" t="s"/>
      <c r="G65" s="361" t="s"/>
      <c r="H65" s="375" t="s"/>
      <c r="I65" s="361" t="s"/>
      <c r="J65" s="373" t="s"/>
      <c r="K65" s="373" t="s"/>
      <c r="L65" s="373" t="s"/>
      <c r="M65" s="373" t="s"/>
      <c r="N65" s="373" t="s"/>
      <c r="O65" s="373" t="s"/>
      <c r="P65" s="373" t="s"/>
      <c r="Q65" s="373" t="s"/>
      <c r="R65" s="373" t="s"/>
      <c r="S65" s="373" t="s"/>
      <c r="T65" s="373" t="s"/>
      <c r="U65" s="373" t="s"/>
      <c r="V65" s="373" t="s"/>
      <c r="W65" s="373" t="s"/>
      <c r="X65" s="373" t="s"/>
      <c r="Y65" s="373" t="s"/>
      <c r="Z65" s="373" t="s"/>
      <c r="AA65" s="373" t="s"/>
    </row>
    <row r="66" spans="1:27">
      <c r="A66" s="361" t="s"/>
      <c r="B66" s="369" t="s"/>
      <c r="C66" s="361" t="s"/>
      <c r="D66" s="361" t="s"/>
      <c r="E66" s="361" t="s"/>
      <c r="F66" s="361" t="s"/>
      <c r="G66" s="361" t="s"/>
      <c r="H66" s="375" t="s"/>
      <c r="I66" s="361" t="s"/>
      <c r="J66" s="373" t="s"/>
      <c r="K66" s="373" t="s"/>
      <c r="L66" s="373" t="s"/>
      <c r="M66" s="373" t="s"/>
      <c r="N66" s="373" t="s"/>
      <c r="O66" s="373" t="s"/>
      <c r="P66" s="373" t="s"/>
      <c r="Q66" s="373" t="s"/>
      <c r="R66" s="373" t="s"/>
      <c r="S66" s="373" t="s"/>
      <c r="T66" s="373" t="s"/>
      <c r="U66" s="373" t="s"/>
      <c r="V66" s="373" t="s"/>
      <c r="W66" s="373" t="s"/>
      <c r="X66" s="373" t="s"/>
      <c r="Y66" s="373" t="s"/>
      <c r="Z66" s="373" t="s"/>
      <c r="AA66" s="373" t="s"/>
    </row>
    <row r="67" spans="1:27">
      <c r="A67" s="361" t="s"/>
      <c r="B67" s="369" t="s"/>
      <c r="C67" s="361" t="s"/>
      <c r="D67" s="361" t="s"/>
      <c r="E67" s="361" t="s"/>
      <c r="F67" s="361" t="s"/>
      <c r="G67" s="361" t="s"/>
      <c r="H67" s="375" t="s"/>
      <c r="I67" s="361" t="s"/>
      <c r="J67" s="373" t="s"/>
      <c r="K67" s="373" t="s"/>
      <c r="L67" s="373" t="s"/>
      <c r="M67" s="373" t="s"/>
      <c r="N67" s="373" t="s"/>
      <c r="O67" s="373" t="s"/>
      <c r="P67" s="373" t="s"/>
      <c r="Q67" s="373" t="s"/>
      <c r="R67" s="373" t="s"/>
      <c r="S67" s="373" t="s"/>
      <c r="T67" s="373" t="s"/>
      <c r="U67" s="373" t="s"/>
      <c r="V67" s="373" t="s"/>
      <c r="W67" s="373" t="s"/>
      <c r="X67" s="373" t="s"/>
      <c r="Y67" s="373" t="s"/>
      <c r="Z67" s="373" t="s"/>
      <c r="AA67" s="373" t="s"/>
    </row>
    <row r="68" spans="1:27">
      <c r="A68" s="361" t="s"/>
      <c r="B68" s="369" t="s"/>
      <c r="C68" s="361" t="s"/>
      <c r="D68" s="361" t="s"/>
      <c r="E68" s="361" t="s"/>
      <c r="F68" s="361" t="s"/>
      <c r="G68" s="361" t="s"/>
      <c r="H68" s="375" t="s"/>
      <c r="I68" s="361" t="s"/>
      <c r="J68" s="373" t="s"/>
      <c r="K68" s="373" t="s"/>
      <c r="L68" s="373" t="s"/>
      <c r="M68" s="373" t="s"/>
      <c r="N68" s="373" t="s"/>
      <c r="O68" s="373" t="s"/>
      <c r="P68" s="373" t="s"/>
      <c r="Q68" s="373" t="s"/>
      <c r="R68" s="373" t="s"/>
      <c r="S68" s="373" t="s"/>
      <c r="T68" s="373" t="s"/>
      <c r="U68" s="373" t="s"/>
      <c r="V68" s="373" t="s"/>
      <c r="W68" s="373" t="s"/>
      <c r="X68" s="373" t="s"/>
      <c r="Y68" s="373" t="s"/>
      <c r="Z68" s="373" t="s"/>
      <c r="AA68" s="373" t="s"/>
    </row>
    <row r="69" spans="1:27">
      <c r="A69" s="361" t="s"/>
      <c r="B69" s="369" t="s"/>
      <c r="C69" s="361" t="s"/>
      <c r="D69" s="361" t="s"/>
      <c r="E69" s="361" t="s"/>
      <c r="F69" s="361" t="s"/>
      <c r="G69" s="361" t="s"/>
      <c r="H69" s="375" t="s"/>
      <c r="I69" s="361" t="s"/>
      <c r="J69" s="373" t="s"/>
      <c r="K69" s="373" t="s"/>
      <c r="L69" s="373" t="s"/>
      <c r="M69" s="373" t="s"/>
      <c r="N69" s="373" t="s"/>
      <c r="O69" s="373" t="s"/>
      <c r="P69" s="373" t="s"/>
      <c r="Q69" s="373" t="s"/>
      <c r="R69" s="373" t="s"/>
      <c r="S69" s="373" t="s"/>
      <c r="T69" s="373" t="s"/>
      <c r="U69" s="373" t="s"/>
      <c r="V69" s="373" t="s"/>
      <c r="W69" s="373" t="s"/>
      <c r="X69" s="373" t="s"/>
      <c r="Y69" s="373" t="s"/>
      <c r="Z69" s="373" t="s"/>
      <c r="AA69" s="373" t="s"/>
    </row>
    <row r="70" spans="1:27">
      <c r="A70" s="361" t="s"/>
      <c r="B70" s="369" t="s"/>
      <c r="C70" s="361" t="s"/>
      <c r="D70" s="361" t="s"/>
      <c r="E70" s="361" t="s"/>
      <c r="F70" s="361" t="s"/>
      <c r="G70" s="361" t="s"/>
      <c r="H70" s="375" t="s"/>
      <c r="I70" s="361" t="s"/>
      <c r="J70" s="373" t="s"/>
      <c r="K70" s="373" t="s"/>
      <c r="L70" s="373" t="s"/>
      <c r="M70" s="373" t="s"/>
      <c r="N70" s="373" t="s"/>
      <c r="O70" s="373" t="s"/>
      <c r="P70" s="373" t="s"/>
      <c r="Q70" s="373" t="s"/>
      <c r="R70" s="373" t="s"/>
      <c r="S70" s="373" t="s"/>
      <c r="T70" s="373" t="s"/>
      <c r="U70" s="373" t="s"/>
      <c r="V70" s="373" t="s"/>
      <c r="W70" s="373" t="s"/>
      <c r="X70" s="373" t="s"/>
      <c r="Y70" s="373" t="s"/>
      <c r="Z70" s="373" t="s"/>
      <c r="AA70" s="373" t="s"/>
    </row>
    <row r="71" spans="1:27">
      <c r="A71" s="361" t="s"/>
      <c r="B71" s="369" t="s"/>
      <c r="C71" s="361" t="s"/>
      <c r="D71" s="361" t="s"/>
      <c r="E71" s="361" t="s"/>
      <c r="F71" s="361" t="s"/>
      <c r="G71" s="361" t="s"/>
      <c r="H71" s="375" t="s"/>
      <c r="I71" s="361" t="s"/>
      <c r="J71" s="373" t="s"/>
      <c r="K71" s="373" t="s"/>
      <c r="L71" s="373" t="s"/>
      <c r="M71" s="373" t="s"/>
      <c r="N71" s="373" t="s"/>
      <c r="O71" s="373" t="s"/>
      <c r="P71" s="373" t="s"/>
      <c r="Q71" s="373" t="s"/>
      <c r="R71" s="373" t="s"/>
      <c r="S71" s="373" t="s"/>
      <c r="T71" s="373" t="s"/>
      <c r="U71" s="373" t="s"/>
      <c r="V71" s="373" t="s"/>
      <c r="W71" s="373" t="s"/>
      <c r="X71" s="373" t="s"/>
      <c r="Y71" s="373" t="s"/>
      <c r="Z71" s="373" t="s"/>
      <c r="AA71" s="373" t="s"/>
    </row>
    <row r="72" spans="1:27">
      <c r="A72" s="361" t="s"/>
      <c r="B72" s="369" t="s"/>
      <c r="C72" s="361" t="s"/>
      <c r="D72" s="361" t="s"/>
      <c r="E72" s="361" t="s"/>
      <c r="F72" s="361" t="s"/>
      <c r="G72" s="361" t="s"/>
      <c r="H72" s="375" t="s"/>
      <c r="I72" s="361" t="s"/>
      <c r="J72" s="373" t="s"/>
      <c r="K72" s="373" t="s"/>
      <c r="L72" s="373" t="s"/>
      <c r="M72" s="373" t="s"/>
      <c r="N72" s="373" t="s"/>
      <c r="O72" s="373" t="s"/>
      <c r="P72" s="373" t="s"/>
      <c r="Q72" s="373" t="s"/>
      <c r="R72" s="373" t="s"/>
      <c r="S72" s="373" t="s"/>
      <c r="T72" s="373" t="s"/>
      <c r="U72" s="373" t="s"/>
      <c r="V72" s="373" t="s"/>
      <c r="W72" s="373" t="s"/>
      <c r="X72" s="373" t="s"/>
      <c r="Y72" s="373" t="s"/>
      <c r="Z72" s="373" t="s"/>
      <c r="AA72" s="373" t="s"/>
    </row>
    <row r="73" spans="1:27">
      <c r="A73" s="361" t="s"/>
      <c r="B73" s="369" t="s"/>
      <c r="C73" s="361" t="s"/>
      <c r="D73" s="361" t="s"/>
      <c r="E73" s="361" t="s"/>
      <c r="F73" s="361" t="s"/>
      <c r="G73" s="361" t="s"/>
      <c r="H73" s="375" t="s"/>
      <c r="I73" s="361" t="s"/>
      <c r="J73" s="373" t="s"/>
      <c r="K73" s="373" t="s"/>
      <c r="L73" s="373" t="s"/>
      <c r="M73" s="373" t="s"/>
      <c r="N73" s="373" t="s"/>
      <c r="O73" s="373" t="s"/>
      <c r="P73" s="373" t="s"/>
      <c r="Q73" s="373" t="s"/>
      <c r="R73" s="373" t="s"/>
      <c r="S73" s="373" t="s"/>
      <c r="T73" s="373" t="s"/>
      <c r="U73" s="373" t="s"/>
      <c r="V73" s="373" t="s"/>
      <c r="W73" s="373" t="s"/>
      <c r="X73" s="373" t="s"/>
      <c r="Y73" s="373" t="s"/>
      <c r="Z73" s="373" t="s"/>
      <c r="AA73" s="373" t="s"/>
    </row>
    <row r="74" spans="1:27">
      <c r="A74" s="361" t="s"/>
      <c r="B74" s="369" t="s"/>
      <c r="C74" s="361" t="s"/>
      <c r="D74" s="361" t="s"/>
      <c r="E74" s="361" t="s"/>
      <c r="F74" s="361" t="s"/>
      <c r="G74" s="361" t="s"/>
      <c r="H74" s="375" t="s"/>
      <c r="I74" s="361" t="s"/>
      <c r="J74" s="373" t="s"/>
      <c r="K74" s="373" t="s"/>
      <c r="L74" s="373" t="s"/>
      <c r="M74" s="373" t="s"/>
      <c r="N74" s="373" t="s"/>
      <c r="O74" s="373" t="s"/>
      <c r="P74" s="373" t="s"/>
      <c r="Q74" s="373" t="s"/>
      <c r="R74" s="373" t="s"/>
      <c r="S74" s="373" t="s"/>
      <c r="T74" s="373" t="s"/>
      <c r="U74" s="373" t="s"/>
      <c r="V74" s="373" t="s"/>
      <c r="W74" s="373" t="s"/>
      <c r="X74" s="373" t="s"/>
      <c r="Y74" s="373" t="s"/>
      <c r="Z74" s="373" t="s"/>
      <c r="AA74" s="373" t="s"/>
    </row>
    <row r="75" spans="1:27">
      <c r="A75" s="361" t="s"/>
      <c r="B75" s="369" t="s"/>
      <c r="C75" s="361" t="s"/>
      <c r="D75" s="361" t="s"/>
      <c r="E75" s="361" t="s"/>
      <c r="F75" s="361" t="s"/>
      <c r="G75" s="361" t="s"/>
      <c r="H75" s="375" t="s"/>
      <c r="I75" s="361" t="s"/>
      <c r="J75" s="373" t="s"/>
      <c r="K75" s="373" t="s"/>
      <c r="L75" s="373" t="s"/>
      <c r="M75" s="373" t="s"/>
      <c r="N75" s="373" t="s"/>
      <c r="O75" s="373" t="s"/>
      <c r="P75" s="373" t="s"/>
      <c r="Q75" s="373" t="s"/>
      <c r="R75" s="373" t="s"/>
      <c r="S75" s="373" t="s"/>
      <c r="T75" s="373" t="s"/>
      <c r="U75" s="373" t="s"/>
      <c r="V75" s="373" t="s"/>
      <c r="W75" s="373" t="s"/>
      <c r="X75" s="373" t="s"/>
      <c r="Y75" s="373" t="s"/>
      <c r="Z75" s="373" t="s"/>
      <c r="AA75" s="373" t="s"/>
    </row>
    <row r="76" spans="1:27">
      <c r="A76" s="361" t="s"/>
      <c r="B76" s="369" t="s"/>
      <c r="C76" s="361" t="s"/>
      <c r="D76" s="361" t="s"/>
      <c r="E76" s="361" t="s"/>
      <c r="F76" s="361" t="s"/>
      <c r="G76" s="361" t="s"/>
      <c r="H76" s="375" t="s"/>
      <c r="I76" s="361" t="s"/>
      <c r="J76" s="373" t="s"/>
      <c r="K76" s="373" t="s"/>
      <c r="L76" s="373" t="s"/>
      <c r="M76" s="373" t="s"/>
      <c r="N76" s="373" t="s"/>
      <c r="O76" s="373" t="s"/>
      <c r="P76" s="373" t="s"/>
      <c r="Q76" s="373" t="s"/>
      <c r="R76" s="373" t="s"/>
      <c r="S76" s="373" t="s"/>
      <c r="T76" s="373" t="s"/>
      <c r="U76" s="373" t="s"/>
      <c r="V76" s="373" t="s"/>
      <c r="W76" s="373" t="s"/>
      <c r="X76" s="373" t="s"/>
      <c r="Y76" s="373" t="s"/>
      <c r="Z76" s="373" t="s"/>
      <c r="AA76" s="373" t="s"/>
    </row>
    <row r="77" spans="1:27">
      <c r="A77" s="361" t="s"/>
      <c r="B77" s="369" t="s"/>
      <c r="C77" s="361" t="s"/>
      <c r="D77" s="361" t="s"/>
      <c r="E77" s="361" t="s"/>
      <c r="F77" s="361" t="s"/>
      <c r="G77" s="361" t="s"/>
      <c r="H77" s="375" t="s"/>
      <c r="I77" s="361" t="s"/>
      <c r="J77" s="373" t="s"/>
      <c r="K77" s="373" t="s"/>
      <c r="L77" s="373" t="s"/>
      <c r="M77" s="373" t="s"/>
      <c r="N77" s="373" t="s"/>
      <c r="O77" s="373" t="s"/>
      <c r="P77" s="373" t="s"/>
      <c r="Q77" s="373" t="s"/>
      <c r="R77" s="373" t="s"/>
      <c r="S77" s="373" t="s"/>
      <c r="T77" s="373" t="s"/>
      <c r="U77" s="373" t="s"/>
      <c r="V77" s="373" t="s"/>
      <c r="W77" s="373" t="s"/>
      <c r="X77" s="373" t="s"/>
      <c r="Y77" s="373" t="s"/>
      <c r="Z77" s="373" t="s"/>
      <c r="AA77" s="373" t="s"/>
    </row>
    <row r="78" spans="1:27">
      <c r="A78" s="361" t="s"/>
      <c r="B78" s="369" t="s"/>
      <c r="C78" s="361" t="s"/>
      <c r="D78" s="361" t="s"/>
      <c r="E78" s="361" t="s"/>
      <c r="F78" s="361" t="s"/>
      <c r="G78" s="361" t="s"/>
      <c r="H78" s="375" t="s"/>
      <c r="I78" s="361" t="s"/>
      <c r="J78" s="373" t="s"/>
      <c r="K78" s="373" t="s"/>
      <c r="L78" s="373" t="s"/>
      <c r="M78" s="373" t="s"/>
      <c r="N78" s="373" t="s"/>
      <c r="O78" s="373" t="s"/>
      <c r="P78" s="373" t="s"/>
      <c r="Q78" s="373" t="s"/>
      <c r="R78" s="373" t="s"/>
      <c r="S78" s="373" t="s"/>
      <c r="T78" s="373" t="s"/>
      <c r="U78" s="373" t="s"/>
      <c r="V78" s="373" t="s"/>
      <c r="W78" s="373" t="s"/>
      <c r="X78" s="373" t="s"/>
      <c r="Y78" s="373" t="s"/>
      <c r="Z78" s="373" t="s"/>
      <c r="AA78" s="373" t="s"/>
    </row>
    <row r="79" spans="1:27">
      <c r="A79" s="361" t="s"/>
      <c r="B79" s="369" t="s"/>
      <c r="C79" s="361" t="s"/>
      <c r="D79" s="361" t="s"/>
      <c r="E79" s="361" t="s"/>
      <c r="F79" s="361" t="s"/>
      <c r="G79" s="361" t="s"/>
      <c r="H79" s="375" t="s"/>
      <c r="I79" s="361" t="s"/>
      <c r="J79" s="373" t="s"/>
      <c r="K79" s="373" t="s"/>
      <c r="L79" s="373" t="s"/>
      <c r="M79" s="373" t="s"/>
      <c r="N79" s="373" t="s"/>
      <c r="O79" s="373" t="s"/>
      <c r="P79" s="373" t="s"/>
      <c r="Q79" s="373" t="s"/>
      <c r="R79" s="373" t="s"/>
      <c r="S79" s="373" t="s"/>
      <c r="T79" s="373" t="s"/>
      <c r="U79" s="373" t="s"/>
      <c r="V79" s="373" t="s"/>
      <c r="W79" s="373" t="s"/>
      <c r="X79" s="373" t="s"/>
      <c r="Y79" s="373" t="s"/>
      <c r="Z79" s="373" t="s"/>
      <c r="AA79" s="373" t="s"/>
    </row>
    <row r="80" spans="1:27">
      <c r="A80" s="361" t="s"/>
      <c r="B80" s="369" t="s"/>
      <c r="C80" s="361" t="s"/>
      <c r="D80" s="361" t="s"/>
      <c r="E80" s="361" t="s"/>
      <c r="F80" s="361" t="s"/>
      <c r="G80" s="361" t="s"/>
      <c r="H80" s="375" t="s"/>
      <c r="I80" s="361" t="s"/>
      <c r="J80" s="373" t="s"/>
      <c r="K80" s="373" t="s"/>
      <c r="L80" s="373" t="s"/>
      <c r="M80" s="373" t="s"/>
      <c r="N80" s="373" t="s"/>
      <c r="O80" s="373" t="s"/>
      <c r="P80" s="373" t="s"/>
      <c r="Q80" s="373" t="s"/>
      <c r="R80" s="373" t="s"/>
      <c r="S80" s="373" t="s"/>
      <c r="T80" s="373" t="s"/>
      <c r="U80" s="373" t="s"/>
      <c r="V80" s="373" t="s"/>
      <c r="W80" s="373" t="s"/>
      <c r="X80" s="373" t="s"/>
      <c r="Y80" s="373" t="s"/>
      <c r="Z80" s="373" t="s"/>
      <c r="AA80" s="373" t="s"/>
    </row>
    <row r="81" spans="1:27">
      <c r="A81" s="361" t="s"/>
      <c r="B81" s="369" t="s"/>
      <c r="C81" s="361" t="s"/>
      <c r="D81" s="361" t="s"/>
      <c r="E81" s="361" t="s"/>
      <c r="F81" s="361" t="s"/>
      <c r="G81" s="361" t="s"/>
      <c r="H81" s="375" t="s"/>
      <c r="I81" s="361" t="s"/>
      <c r="J81" s="373" t="s"/>
      <c r="K81" s="373" t="s"/>
      <c r="L81" s="373" t="s"/>
      <c r="M81" s="373" t="s"/>
      <c r="N81" s="373" t="s"/>
      <c r="O81" s="373" t="s"/>
      <c r="P81" s="373" t="s"/>
      <c r="Q81" s="373" t="s"/>
      <c r="R81" s="373" t="s"/>
      <c r="S81" s="373" t="s"/>
      <c r="T81" s="373" t="s"/>
      <c r="U81" s="373" t="s"/>
      <c r="V81" s="373" t="s"/>
      <c r="W81" s="373" t="s"/>
      <c r="X81" s="373" t="s"/>
      <c r="Y81" s="373" t="s"/>
      <c r="Z81" s="373" t="s"/>
      <c r="AA81" s="373" t="s"/>
    </row>
    <row r="82" spans="1:27">
      <c r="A82" s="361" t="s"/>
      <c r="B82" s="369" t="s"/>
      <c r="C82" s="361" t="s"/>
      <c r="D82" s="361" t="s"/>
      <c r="E82" s="361" t="s"/>
      <c r="F82" s="361" t="s"/>
      <c r="G82" s="361" t="s"/>
      <c r="H82" s="375" t="s"/>
      <c r="I82" s="361" t="s"/>
      <c r="J82" s="373" t="s"/>
      <c r="K82" s="373" t="s"/>
      <c r="L82" s="373" t="s"/>
      <c r="M82" s="373" t="s"/>
      <c r="N82" s="373" t="s"/>
      <c r="O82" s="373" t="s"/>
      <c r="P82" s="373" t="s"/>
      <c r="Q82" s="373" t="s"/>
      <c r="R82" s="373" t="s"/>
      <c r="S82" s="373" t="s"/>
      <c r="T82" s="373" t="s"/>
      <c r="U82" s="373" t="s"/>
      <c r="V82" s="373" t="s"/>
      <c r="W82" s="373" t="s"/>
      <c r="X82" s="373" t="s"/>
      <c r="Y82" s="373" t="s"/>
      <c r="Z82" s="373" t="s"/>
      <c r="AA82" s="373" t="s"/>
    </row>
    <row r="83" spans="1:27">
      <c r="A83" s="361" t="s"/>
      <c r="B83" s="369" t="s"/>
      <c r="C83" s="361" t="s"/>
      <c r="D83" s="361" t="s"/>
      <c r="E83" s="361" t="s"/>
      <c r="F83" s="361" t="s"/>
      <c r="G83" s="361" t="s"/>
      <c r="H83" s="375" t="s"/>
      <c r="I83" s="361" t="s"/>
      <c r="J83" s="373" t="s"/>
      <c r="K83" s="373" t="s"/>
      <c r="L83" s="373" t="s"/>
      <c r="M83" s="373" t="s"/>
      <c r="N83" s="373" t="s"/>
      <c r="O83" s="373" t="s"/>
      <c r="P83" s="373" t="s"/>
      <c r="Q83" s="373" t="s"/>
      <c r="R83" s="373" t="s"/>
      <c r="S83" s="373" t="s"/>
      <c r="T83" s="373" t="s"/>
      <c r="U83" s="373" t="s"/>
      <c r="V83" s="373" t="s"/>
      <c r="W83" s="373" t="s"/>
      <c r="X83" s="373" t="s"/>
      <c r="Y83" s="373" t="s"/>
      <c r="Z83" s="373" t="s"/>
      <c r="AA83" s="373" t="s"/>
    </row>
    <row r="84" spans="1:27">
      <c r="A84" s="361" t="s"/>
      <c r="B84" s="369" t="s"/>
      <c r="C84" s="361" t="s"/>
      <c r="D84" s="361" t="s"/>
      <c r="E84" s="361" t="s"/>
      <c r="F84" s="361" t="s"/>
      <c r="G84" s="361" t="s"/>
      <c r="H84" s="375" t="s"/>
      <c r="I84" s="361" t="s"/>
      <c r="J84" s="373" t="s"/>
      <c r="K84" s="373" t="s"/>
      <c r="L84" s="373" t="s"/>
      <c r="M84" s="373" t="s"/>
      <c r="N84" s="373" t="s"/>
      <c r="O84" s="373" t="s"/>
      <c r="P84" s="373" t="s"/>
      <c r="Q84" s="373" t="s"/>
      <c r="R84" s="373" t="s"/>
      <c r="S84" s="373" t="s"/>
      <c r="T84" s="373" t="s"/>
      <c r="U84" s="373" t="s"/>
      <c r="V84" s="373" t="s"/>
      <c r="W84" s="373" t="s"/>
      <c r="X84" s="373" t="s"/>
      <c r="Y84" s="373" t="s"/>
      <c r="Z84" s="373" t="s"/>
      <c r="AA84" s="373" t="s"/>
    </row>
    <row r="85" spans="1:27">
      <c r="A85" s="361" t="s"/>
      <c r="B85" s="369" t="s"/>
      <c r="C85" s="361" t="s"/>
      <c r="D85" s="361" t="s"/>
      <c r="E85" s="361" t="s"/>
      <c r="F85" s="361" t="s"/>
      <c r="G85" s="361" t="s"/>
      <c r="H85" s="375" t="s"/>
      <c r="I85" s="361" t="s"/>
      <c r="J85" s="373" t="s"/>
      <c r="K85" s="373" t="s"/>
      <c r="L85" s="373" t="s"/>
      <c r="M85" s="373" t="s"/>
      <c r="N85" s="373" t="s"/>
      <c r="O85" s="373" t="s"/>
      <c r="P85" s="373" t="s"/>
      <c r="Q85" s="373" t="s"/>
      <c r="R85" s="373" t="s"/>
      <c r="S85" s="373" t="s"/>
      <c r="T85" s="373" t="s"/>
      <c r="U85" s="373" t="s"/>
      <c r="V85" s="373" t="s"/>
      <c r="W85" s="373" t="s"/>
      <c r="X85" s="373" t="s"/>
      <c r="Y85" s="373" t="s"/>
      <c r="Z85" s="373" t="s"/>
      <c r="AA85" s="373" t="s"/>
    </row>
    <row r="86" spans="1:27">
      <c r="A86" s="361" t="s"/>
      <c r="B86" s="369" t="s"/>
      <c r="C86" s="361" t="s"/>
      <c r="D86" s="361" t="s"/>
      <c r="E86" s="361" t="s"/>
      <c r="F86" s="361" t="s"/>
      <c r="G86" s="361" t="s"/>
      <c r="H86" s="375" t="s"/>
      <c r="I86" s="361" t="s"/>
      <c r="J86" s="373" t="s"/>
      <c r="K86" s="373" t="s"/>
      <c r="L86" s="373" t="s"/>
      <c r="M86" s="373" t="s"/>
      <c r="N86" s="373" t="s"/>
      <c r="O86" s="373" t="s"/>
      <c r="P86" s="373" t="s"/>
      <c r="Q86" s="373" t="s"/>
      <c r="R86" s="373" t="s"/>
      <c r="S86" s="373" t="s"/>
      <c r="T86" s="373" t="s"/>
      <c r="U86" s="373" t="s"/>
      <c r="V86" s="373" t="s"/>
      <c r="W86" s="373" t="s"/>
      <c r="X86" s="373" t="s"/>
      <c r="Y86" s="373" t="s"/>
      <c r="Z86" s="373" t="s"/>
      <c r="AA86" s="373" t="s"/>
    </row>
    <row r="87" spans="1:27">
      <c r="A87" s="361" t="s"/>
      <c r="B87" s="369" t="s"/>
      <c r="C87" s="361" t="s"/>
      <c r="D87" s="361" t="s"/>
      <c r="E87" s="361" t="s"/>
      <c r="F87" s="361" t="s"/>
      <c r="G87" s="361" t="s"/>
      <c r="H87" s="375" t="s"/>
      <c r="I87" s="361" t="s"/>
      <c r="J87" s="373" t="s"/>
      <c r="K87" s="373" t="s"/>
      <c r="L87" s="373" t="s"/>
      <c r="M87" s="373" t="s"/>
      <c r="N87" s="373" t="s"/>
      <c r="O87" s="373" t="s"/>
      <c r="P87" s="373" t="s"/>
      <c r="Q87" s="373" t="s"/>
      <c r="R87" s="373" t="s"/>
      <c r="S87" s="373" t="s"/>
      <c r="T87" s="373" t="s"/>
      <c r="U87" s="373" t="s"/>
      <c r="V87" s="373" t="s"/>
      <c r="W87" s="373" t="s"/>
      <c r="X87" s="373" t="s"/>
      <c r="Y87" s="373" t="s"/>
      <c r="Z87" s="373" t="s"/>
      <c r="AA87" s="373" t="s"/>
    </row>
    <row r="88" spans="1:27">
      <c r="A88" s="361" t="s"/>
      <c r="B88" s="369" t="s"/>
      <c r="C88" s="361" t="s"/>
      <c r="D88" s="361" t="s"/>
      <c r="E88" s="361" t="s"/>
      <c r="F88" s="361" t="s"/>
      <c r="G88" s="361" t="s"/>
      <c r="H88" s="375" t="s"/>
      <c r="I88" s="361" t="s"/>
      <c r="J88" s="373" t="s"/>
      <c r="K88" s="373" t="s"/>
      <c r="L88" s="373" t="s"/>
      <c r="M88" s="373" t="s"/>
      <c r="N88" s="373" t="s"/>
      <c r="O88" s="373" t="s"/>
      <c r="P88" s="373" t="s"/>
      <c r="Q88" s="373" t="s"/>
      <c r="R88" s="373" t="s"/>
      <c r="S88" s="373" t="s"/>
      <c r="T88" s="373" t="s"/>
      <c r="U88" s="373" t="s"/>
      <c r="V88" s="373" t="s"/>
      <c r="W88" s="373" t="s"/>
      <c r="X88" s="373" t="s"/>
      <c r="Y88" s="373" t="s"/>
      <c r="Z88" s="373" t="s"/>
      <c r="AA88" s="373" t="s"/>
    </row>
    <row r="89" spans="1:27">
      <c r="A89" s="361" t="s"/>
      <c r="B89" s="369" t="s"/>
      <c r="C89" s="361" t="s"/>
      <c r="D89" s="361" t="s"/>
      <c r="E89" s="361" t="s"/>
      <c r="F89" s="361" t="s"/>
      <c r="G89" s="361" t="s"/>
      <c r="H89" s="375" t="s"/>
      <c r="I89" s="361" t="s"/>
      <c r="J89" s="373" t="s"/>
      <c r="K89" s="373" t="s"/>
      <c r="L89" s="373" t="s"/>
      <c r="M89" s="373" t="s"/>
      <c r="N89" s="373" t="s"/>
      <c r="O89" s="373" t="s"/>
      <c r="P89" s="373" t="s"/>
      <c r="Q89" s="373" t="s"/>
      <c r="R89" s="373" t="s"/>
      <c r="S89" s="373" t="s"/>
      <c r="T89" s="373" t="s"/>
      <c r="U89" s="373" t="s"/>
      <c r="V89" s="373" t="s"/>
      <c r="W89" s="373" t="s"/>
      <c r="X89" s="373" t="s"/>
      <c r="Y89" s="373" t="s"/>
      <c r="Z89" s="373" t="s"/>
      <c r="AA89" s="373" t="s"/>
    </row>
    <row r="90" spans="1:27">
      <c r="A90" s="361" t="s"/>
      <c r="B90" s="369" t="s"/>
      <c r="C90" s="361" t="s"/>
      <c r="D90" s="361" t="s"/>
      <c r="E90" s="361" t="s"/>
      <c r="F90" s="361" t="s"/>
      <c r="G90" s="361" t="s"/>
      <c r="H90" s="375" t="s"/>
      <c r="I90" s="361" t="s"/>
      <c r="J90" s="373" t="s"/>
      <c r="K90" s="373" t="s"/>
      <c r="L90" s="373" t="s"/>
      <c r="M90" s="373" t="s"/>
      <c r="N90" s="373" t="s"/>
      <c r="O90" s="373" t="s"/>
      <c r="P90" s="373" t="s"/>
      <c r="Q90" s="373" t="s"/>
      <c r="R90" s="373" t="s"/>
      <c r="S90" s="373" t="s"/>
      <c r="T90" s="373" t="s"/>
      <c r="U90" s="373" t="s"/>
      <c r="V90" s="373" t="s"/>
      <c r="W90" s="373" t="s"/>
      <c r="X90" s="373" t="s"/>
      <c r="Y90" s="373" t="s"/>
      <c r="Z90" s="373" t="s"/>
      <c r="AA90" s="373" t="s"/>
    </row>
    <row r="91" spans="1:27">
      <c r="A91" s="361" t="s"/>
      <c r="B91" s="369" t="s"/>
      <c r="C91" s="361" t="s"/>
      <c r="D91" s="361" t="s"/>
      <c r="E91" s="361" t="s"/>
      <c r="F91" s="361" t="s"/>
      <c r="G91" s="361" t="s"/>
      <c r="H91" s="375" t="s"/>
      <c r="I91" s="361" t="s"/>
      <c r="J91" s="373" t="s"/>
      <c r="K91" s="373" t="s"/>
      <c r="L91" s="373" t="s"/>
      <c r="M91" s="373" t="s"/>
      <c r="N91" s="373" t="s"/>
      <c r="O91" s="373" t="s"/>
      <c r="P91" s="373" t="s"/>
      <c r="Q91" s="373" t="s"/>
      <c r="R91" s="373" t="s"/>
      <c r="S91" s="373" t="s"/>
      <c r="T91" s="373" t="s"/>
      <c r="U91" s="373" t="s"/>
      <c r="V91" s="373" t="s"/>
      <c r="W91" s="373" t="s"/>
      <c r="X91" s="373" t="s"/>
      <c r="Y91" s="373" t="s"/>
      <c r="Z91" s="373" t="s"/>
      <c r="AA91" s="373" t="s"/>
    </row>
    <row r="92" spans="1:27">
      <c r="A92" s="361" t="s"/>
      <c r="B92" s="369" t="s"/>
      <c r="C92" s="361" t="s"/>
      <c r="D92" s="361" t="s"/>
      <c r="E92" s="361" t="s"/>
      <c r="F92" s="361" t="s"/>
      <c r="G92" s="361" t="s"/>
      <c r="H92" s="375" t="s"/>
      <c r="I92" s="361" t="s"/>
      <c r="J92" s="373" t="s"/>
      <c r="K92" s="373" t="s"/>
      <c r="L92" s="373" t="s"/>
      <c r="M92" s="373" t="s"/>
      <c r="N92" s="373" t="s"/>
      <c r="O92" s="373" t="s"/>
      <c r="P92" s="373" t="s"/>
      <c r="Q92" s="373" t="s"/>
      <c r="R92" s="373" t="s"/>
      <c r="S92" s="373" t="s"/>
      <c r="T92" s="373" t="s"/>
      <c r="U92" s="373" t="s"/>
      <c r="V92" s="373" t="s"/>
      <c r="W92" s="373" t="s"/>
      <c r="X92" s="373" t="s"/>
      <c r="Y92" s="373" t="s"/>
      <c r="Z92" s="373" t="s"/>
      <c r="AA92" s="373" t="s"/>
    </row>
    <row r="93" spans="1:27">
      <c r="A93" s="361" t="s"/>
      <c r="B93" s="369" t="s"/>
      <c r="C93" s="361" t="s"/>
      <c r="D93" s="361" t="s"/>
      <c r="E93" s="361" t="s"/>
      <c r="F93" s="361" t="s"/>
      <c r="G93" s="361" t="s"/>
      <c r="H93" s="375" t="s"/>
      <c r="I93" s="361" t="s"/>
      <c r="J93" s="373" t="s"/>
      <c r="K93" s="373" t="s"/>
      <c r="L93" s="373" t="s"/>
      <c r="M93" s="373" t="s"/>
      <c r="N93" s="373" t="s"/>
      <c r="O93" s="373" t="s"/>
      <c r="P93" s="373" t="s"/>
      <c r="Q93" s="373" t="s"/>
      <c r="R93" s="373" t="s"/>
      <c r="S93" s="373" t="s"/>
      <c r="T93" s="373" t="s"/>
      <c r="U93" s="373" t="s"/>
      <c r="V93" s="373" t="s"/>
      <c r="W93" s="373" t="s"/>
      <c r="X93" s="373" t="s"/>
      <c r="Y93" s="373" t="s"/>
      <c r="Z93" s="373" t="s"/>
      <c r="AA93" s="373" t="s"/>
    </row>
    <row r="94" spans="1:27">
      <c r="A94" s="361" t="s"/>
      <c r="B94" s="369" t="s"/>
      <c r="C94" s="361" t="s"/>
      <c r="D94" s="361" t="s"/>
      <c r="E94" s="361" t="s"/>
      <c r="F94" s="361" t="s"/>
      <c r="G94" s="361" t="s"/>
      <c r="H94" s="375" t="s"/>
      <c r="I94" s="361" t="s"/>
      <c r="J94" s="373" t="s"/>
      <c r="K94" s="373" t="s"/>
      <c r="L94" s="373" t="s"/>
      <c r="M94" s="373" t="s"/>
      <c r="N94" s="373" t="s"/>
      <c r="O94" s="373" t="s"/>
      <c r="P94" s="373" t="s"/>
      <c r="Q94" s="373" t="s"/>
      <c r="R94" s="373" t="s"/>
      <c r="S94" s="373" t="s"/>
      <c r="T94" s="373" t="s"/>
      <c r="U94" s="373" t="s"/>
      <c r="V94" s="373" t="s"/>
      <c r="W94" s="373" t="s"/>
      <c r="X94" s="373" t="s"/>
      <c r="Y94" s="373" t="s"/>
      <c r="Z94" s="373" t="s"/>
      <c r="AA94" s="373" t="s"/>
    </row>
    <row r="95" spans="1:27">
      <c r="A95" s="361" t="s"/>
      <c r="B95" s="369" t="s"/>
      <c r="C95" s="361" t="s"/>
      <c r="D95" s="361" t="s"/>
      <c r="E95" s="361" t="s"/>
      <c r="F95" s="361" t="s"/>
      <c r="G95" s="361" t="s"/>
      <c r="H95" s="375" t="s"/>
      <c r="I95" s="361" t="s"/>
      <c r="J95" s="373" t="s"/>
      <c r="K95" s="373" t="s"/>
      <c r="L95" s="373" t="s"/>
      <c r="M95" s="373" t="s"/>
      <c r="N95" s="373" t="s"/>
      <c r="O95" s="373" t="s"/>
      <c r="P95" s="373" t="s"/>
      <c r="Q95" s="373" t="s"/>
      <c r="R95" s="373" t="s"/>
      <c r="S95" s="373" t="s"/>
      <c r="T95" s="373" t="s"/>
      <c r="U95" s="373" t="s"/>
      <c r="V95" s="373" t="s"/>
      <c r="W95" s="373" t="s"/>
      <c r="X95" s="373" t="s"/>
      <c r="Y95" s="373" t="s"/>
      <c r="Z95" s="373" t="s"/>
      <c r="AA95" s="373" t="s"/>
    </row>
    <row r="96" spans="1:27">
      <c r="A96" s="361" t="s"/>
      <c r="B96" s="369" t="s"/>
      <c r="C96" s="361" t="s"/>
      <c r="D96" s="361" t="s"/>
      <c r="E96" s="361" t="s"/>
      <c r="F96" s="361" t="s"/>
      <c r="G96" s="361" t="s"/>
      <c r="H96" s="375" t="s"/>
      <c r="I96" s="361" t="s"/>
      <c r="J96" s="373" t="s"/>
      <c r="K96" s="373" t="s"/>
      <c r="L96" s="373" t="s"/>
      <c r="M96" s="373" t="s"/>
      <c r="N96" s="373" t="s"/>
      <c r="O96" s="373" t="s"/>
      <c r="P96" s="373" t="s"/>
      <c r="Q96" s="373" t="s"/>
      <c r="R96" s="373" t="s"/>
      <c r="S96" s="373" t="s"/>
      <c r="T96" s="373" t="s"/>
      <c r="U96" s="373" t="s"/>
      <c r="V96" s="373" t="s"/>
      <c r="W96" s="373" t="s"/>
      <c r="X96" s="373" t="s"/>
      <c r="Y96" s="373" t="s"/>
      <c r="Z96" s="373" t="s"/>
      <c r="AA96" s="373" t="s"/>
    </row>
    <row r="97" spans="1:27">
      <c r="A97" s="361" t="s"/>
      <c r="B97" s="369" t="s"/>
      <c r="C97" s="361" t="s"/>
      <c r="D97" s="361" t="s"/>
      <c r="E97" s="361" t="s"/>
      <c r="F97" s="361" t="s"/>
      <c r="G97" s="361" t="s"/>
      <c r="H97" s="375" t="s"/>
      <c r="I97" s="361" t="s"/>
      <c r="J97" s="373" t="s"/>
      <c r="K97" s="373" t="s"/>
      <c r="L97" s="373" t="s"/>
      <c r="M97" s="373" t="s"/>
      <c r="N97" s="373" t="s"/>
      <c r="O97" s="373" t="s"/>
      <c r="P97" s="373" t="s"/>
      <c r="Q97" s="373" t="s"/>
      <c r="R97" s="373" t="s"/>
      <c r="S97" s="373" t="s"/>
      <c r="T97" s="373" t="s"/>
      <c r="U97" s="373" t="s"/>
      <c r="V97" s="373" t="s"/>
      <c r="W97" s="373" t="s"/>
      <c r="X97" s="373" t="s"/>
      <c r="Y97" s="373" t="s"/>
      <c r="Z97" s="373" t="s"/>
      <c r="AA97" s="373" t="s"/>
    </row>
    <row r="98" spans="1:27">
      <c r="A98" s="361" t="s"/>
      <c r="B98" s="369" t="s"/>
      <c r="C98" s="361" t="s"/>
      <c r="D98" s="361" t="s"/>
      <c r="E98" s="361" t="s"/>
      <c r="F98" s="361" t="s"/>
      <c r="G98" s="361" t="s"/>
      <c r="H98" s="375" t="s"/>
      <c r="I98" s="361" t="s"/>
      <c r="J98" s="373" t="s"/>
      <c r="K98" s="373" t="s"/>
      <c r="L98" s="373" t="s"/>
      <c r="M98" s="373" t="s"/>
      <c r="N98" s="373" t="s"/>
      <c r="O98" s="373" t="s"/>
      <c r="P98" s="373" t="s"/>
      <c r="Q98" s="373" t="s"/>
      <c r="R98" s="373" t="s"/>
      <c r="S98" s="373" t="s"/>
      <c r="T98" s="373" t="s"/>
      <c r="U98" s="373" t="s"/>
      <c r="V98" s="373" t="s"/>
      <c r="W98" s="373" t="s"/>
      <c r="X98" s="373" t="s"/>
      <c r="Y98" s="373" t="s"/>
      <c r="Z98" s="373" t="s"/>
      <c r="AA98" s="373" t="s"/>
    </row>
    <row r="99" spans="1:27">
      <c r="A99" s="361" t="s"/>
      <c r="B99" s="369" t="s"/>
      <c r="C99" s="361" t="s"/>
      <c r="D99" s="361" t="s"/>
      <c r="E99" s="361" t="s"/>
      <c r="F99" s="361" t="s"/>
      <c r="G99" s="361" t="s"/>
      <c r="H99" s="375" t="s"/>
      <c r="I99" s="361" t="s"/>
      <c r="J99" s="373" t="s"/>
      <c r="K99" s="373" t="s"/>
      <c r="L99" s="373" t="s"/>
      <c r="M99" s="373" t="s"/>
      <c r="N99" s="373" t="s"/>
      <c r="O99" s="373" t="s"/>
      <c r="P99" s="373" t="s"/>
      <c r="Q99" s="373" t="s"/>
      <c r="R99" s="373" t="s"/>
      <c r="S99" s="373" t="s"/>
      <c r="T99" s="373" t="s"/>
      <c r="U99" s="373" t="s"/>
      <c r="V99" s="373" t="s"/>
      <c r="W99" s="373" t="s"/>
      <c r="X99" s="373" t="s"/>
      <c r="Y99" s="373" t="s"/>
      <c r="Z99" s="373" t="s"/>
      <c r="AA99" s="373" t="s"/>
    </row>
    <row r="100" spans="1:27">
      <c r="A100" s="361" t="s"/>
      <c r="B100" s="369" t="s"/>
      <c r="C100" s="361" t="s"/>
      <c r="D100" s="361" t="s"/>
      <c r="E100" s="361" t="s"/>
      <c r="F100" s="361" t="s"/>
      <c r="G100" s="361" t="s"/>
      <c r="H100" s="375" t="s"/>
      <c r="I100" s="361" t="s"/>
      <c r="J100" s="373" t="s"/>
      <c r="K100" s="373" t="s"/>
      <c r="L100" s="373" t="s"/>
      <c r="M100" s="373" t="s"/>
      <c r="N100" s="373" t="s"/>
      <c r="O100" s="373" t="s"/>
      <c r="P100" s="373" t="s"/>
      <c r="Q100" s="373" t="s"/>
      <c r="R100" s="373" t="s"/>
      <c r="S100" s="373" t="s"/>
      <c r="T100" s="373" t="s"/>
      <c r="U100" s="373" t="s"/>
      <c r="V100" s="373" t="s"/>
      <c r="W100" s="373" t="s"/>
      <c r="X100" s="373" t="s"/>
      <c r="Y100" s="373" t="s"/>
      <c r="Z100" s="373" t="s"/>
      <c r="AA100" s="373" t="s"/>
    </row>
    <row r="101" spans="1:27">
      <c r="A101" s="361" t="s"/>
      <c r="B101" s="369" t="s"/>
      <c r="C101" s="361" t="s"/>
      <c r="D101" s="361" t="s"/>
      <c r="E101" s="361" t="s"/>
      <c r="F101" s="361" t="s"/>
      <c r="G101" s="361" t="s"/>
      <c r="H101" s="375" t="s"/>
      <c r="I101" s="361" t="s"/>
      <c r="J101" s="373" t="s"/>
      <c r="K101" s="373" t="s"/>
      <c r="L101" s="373" t="s"/>
      <c r="M101" s="373" t="s"/>
      <c r="N101" s="373" t="s"/>
      <c r="O101" s="373" t="s"/>
      <c r="P101" s="373" t="s"/>
      <c r="Q101" s="373" t="s"/>
      <c r="R101" s="373" t="s"/>
      <c r="S101" s="373" t="s"/>
      <c r="T101" s="373" t="s"/>
      <c r="U101" s="373" t="s"/>
      <c r="V101" s="373" t="s"/>
      <c r="W101" s="373" t="s"/>
      <c r="X101" s="373" t="s"/>
      <c r="Y101" s="373" t="s"/>
      <c r="Z101" s="373" t="s"/>
      <c r="AA101" s="373" t="s"/>
    </row>
    <row r="102" spans="1:27">
      <c r="A102" s="361" t="s"/>
      <c r="B102" s="369" t="s"/>
      <c r="C102" s="361" t="s"/>
      <c r="D102" s="361" t="s"/>
      <c r="E102" s="361" t="s"/>
      <c r="F102" s="361" t="s"/>
      <c r="G102" s="361" t="s"/>
      <c r="H102" s="375" t="s"/>
      <c r="I102" s="361" t="s"/>
      <c r="J102" s="373" t="s"/>
      <c r="K102" s="373" t="s"/>
      <c r="L102" s="373" t="s"/>
      <c r="M102" s="373" t="s"/>
      <c r="N102" s="373" t="s"/>
      <c r="O102" s="373" t="s"/>
      <c r="P102" s="373" t="s"/>
      <c r="Q102" s="373" t="s"/>
      <c r="R102" s="373" t="s"/>
      <c r="S102" s="373" t="s"/>
      <c r="T102" s="373" t="s"/>
      <c r="U102" s="373" t="s"/>
      <c r="V102" s="373" t="s"/>
      <c r="W102" s="373" t="s"/>
      <c r="X102" s="373" t="s"/>
      <c r="Y102" s="373" t="s"/>
      <c r="Z102" s="373" t="s"/>
      <c r="AA102" s="373" t="s"/>
    </row>
    <row r="103" spans="1:27">
      <c r="A103" s="361" t="s"/>
      <c r="B103" s="369" t="s"/>
      <c r="C103" s="361" t="s"/>
      <c r="D103" s="361" t="s"/>
      <c r="E103" s="361" t="s"/>
      <c r="F103" s="361" t="s"/>
      <c r="G103" s="361" t="s"/>
      <c r="H103" s="375" t="s"/>
      <c r="I103" s="361" t="s"/>
      <c r="J103" s="373" t="s"/>
      <c r="K103" s="373" t="s"/>
      <c r="L103" s="373" t="s"/>
      <c r="M103" s="373" t="s"/>
      <c r="N103" s="373" t="s"/>
      <c r="O103" s="373" t="s"/>
      <c r="P103" s="373" t="s"/>
      <c r="Q103" s="373" t="s"/>
      <c r="R103" s="373" t="s"/>
      <c r="S103" s="373" t="s"/>
      <c r="T103" s="373" t="s"/>
      <c r="U103" s="373" t="s"/>
      <c r="V103" s="373" t="s"/>
      <c r="W103" s="373" t="s"/>
      <c r="X103" s="373" t="s"/>
      <c r="Y103" s="373" t="s"/>
      <c r="Z103" s="373" t="s"/>
      <c r="AA103" s="373" t="s"/>
    </row>
    <row r="104" spans="1:27">
      <c r="A104" s="361" t="s"/>
      <c r="B104" s="369" t="s"/>
      <c r="C104" s="361" t="s"/>
      <c r="D104" s="361" t="s"/>
      <c r="E104" s="361" t="s"/>
      <c r="F104" s="361" t="s"/>
      <c r="G104" s="361" t="s"/>
      <c r="H104" s="375" t="s"/>
      <c r="I104" s="361" t="s"/>
      <c r="J104" s="373" t="s"/>
      <c r="K104" s="373" t="s"/>
      <c r="L104" s="373" t="s"/>
      <c r="M104" s="373" t="s"/>
      <c r="N104" s="373" t="s"/>
      <c r="O104" s="373" t="s"/>
      <c r="P104" s="373" t="s"/>
      <c r="Q104" s="373" t="s"/>
      <c r="R104" s="373" t="s"/>
      <c r="S104" s="373" t="s"/>
      <c r="T104" s="373" t="s"/>
      <c r="U104" s="373" t="s"/>
      <c r="V104" s="373" t="s"/>
      <c r="W104" s="373" t="s"/>
      <c r="X104" s="373" t="s"/>
      <c r="Y104" s="373" t="s"/>
      <c r="Z104" s="373" t="s"/>
      <c r="AA104" s="373" t="s"/>
    </row>
    <row r="105" spans="1:27">
      <c r="A105" s="361" t="s"/>
      <c r="B105" s="369" t="s"/>
      <c r="C105" s="361" t="s"/>
      <c r="D105" s="361" t="s"/>
      <c r="E105" s="361" t="s"/>
      <c r="F105" s="361" t="s"/>
      <c r="G105" s="361" t="s"/>
      <c r="H105" s="375" t="s"/>
      <c r="I105" s="361" t="s"/>
      <c r="J105" s="373" t="s"/>
      <c r="K105" s="373" t="s"/>
      <c r="L105" s="373" t="s"/>
      <c r="M105" s="373" t="s"/>
      <c r="N105" s="373" t="s"/>
      <c r="O105" s="373" t="s"/>
      <c r="P105" s="373" t="s"/>
      <c r="Q105" s="373" t="s"/>
      <c r="R105" s="373" t="s"/>
      <c r="S105" s="373" t="s"/>
      <c r="T105" s="373" t="s"/>
      <c r="U105" s="373" t="s"/>
      <c r="V105" s="373" t="s"/>
      <c r="W105" s="373" t="s"/>
      <c r="X105" s="373" t="s"/>
      <c r="Y105" s="373" t="s"/>
      <c r="Z105" s="373" t="s"/>
      <c r="AA105" s="373" t="s"/>
    </row>
    <row r="106" spans="1:27">
      <c r="A106" s="361" t="s"/>
      <c r="B106" s="369" t="s"/>
      <c r="C106" s="361" t="s"/>
      <c r="D106" s="361" t="s"/>
      <c r="E106" s="361" t="s"/>
      <c r="F106" s="361" t="s"/>
      <c r="G106" s="361" t="s"/>
      <c r="H106" s="375" t="s"/>
      <c r="I106" s="361" t="s"/>
      <c r="J106" s="373" t="s"/>
      <c r="K106" s="373" t="s"/>
      <c r="L106" s="373" t="s"/>
      <c r="M106" s="373" t="s"/>
      <c r="N106" s="373" t="s"/>
      <c r="O106" s="373" t="s"/>
      <c r="P106" s="373" t="s"/>
      <c r="Q106" s="373" t="s"/>
      <c r="R106" s="373" t="s"/>
      <c r="S106" s="373" t="s"/>
      <c r="T106" s="373" t="s"/>
      <c r="U106" s="373" t="s"/>
      <c r="V106" s="373" t="s"/>
      <c r="W106" s="373" t="s"/>
      <c r="X106" s="373" t="s"/>
      <c r="Y106" s="373" t="s"/>
      <c r="Z106" s="373" t="s"/>
      <c r="AA106" s="373" t="s"/>
    </row>
    <row r="107" spans="1:27">
      <c r="A107" s="361" t="s"/>
      <c r="B107" s="369" t="s"/>
      <c r="C107" s="361" t="s"/>
      <c r="D107" s="361" t="s"/>
      <c r="E107" s="361" t="s"/>
      <c r="F107" s="361" t="s"/>
      <c r="G107" s="361" t="s"/>
      <c r="H107" s="375" t="s"/>
      <c r="I107" s="361" t="s"/>
      <c r="J107" s="373" t="s"/>
      <c r="K107" s="373" t="s"/>
      <c r="L107" s="373" t="s"/>
      <c r="M107" s="373" t="s"/>
      <c r="N107" s="373" t="s"/>
      <c r="O107" s="373" t="s"/>
      <c r="P107" s="373" t="s"/>
      <c r="Q107" s="373" t="s"/>
      <c r="R107" s="373" t="s"/>
      <c r="S107" s="373" t="s"/>
      <c r="T107" s="373" t="s"/>
      <c r="U107" s="373" t="s"/>
      <c r="V107" s="373" t="s"/>
      <c r="W107" s="373" t="s"/>
      <c r="X107" s="373" t="s"/>
      <c r="Y107" s="373" t="s"/>
      <c r="Z107" s="373" t="s"/>
      <c r="AA107" s="373" t="s"/>
    </row>
    <row r="108" spans="1:27">
      <c r="A108" s="361" t="s"/>
      <c r="B108" s="369" t="s"/>
      <c r="C108" s="361" t="s"/>
      <c r="D108" s="361" t="s"/>
      <c r="E108" s="361" t="s"/>
      <c r="F108" s="361" t="s"/>
      <c r="G108" s="361" t="s"/>
      <c r="H108" s="375" t="s"/>
      <c r="I108" s="361" t="s"/>
      <c r="J108" s="373" t="s"/>
      <c r="K108" s="373" t="s"/>
      <c r="L108" s="373" t="s"/>
      <c r="M108" s="373" t="s"/>
      <c r="N108" s="373" t="s"/>
      <c r="O108" s="373" t="s"/>
      <c r="P108" s="373" t="s"/>
      <c r="Q108" s="373" t="s"/>
      <c r="R108" s="373" t="s"/>
      <c r="S108" s="373" t="s"/>
      <c r="T108" s="373" t="s"/>
      <c r="U108" s="373" t="s"/>
      <c r="V108" s="373" t="s"/>
      <c r="W108" s="373" t="s"/>
      <c r="X108" s="373" t="s"/>
      <c r="Y108" s="373" t="s"/>
      <c r="Z108" s="373" t="s"/>
      <c r="AA108" s="373" t="s"/>
    </row>
    <row r="109" spans="1:27">
      <c r="A109" s="361" t="s"/>
      <c r="B109" s="369" t="s"/>
      <c r="C109" s="361" t="s"/>
      <c r="D109" s="361" t="s"/>
      <c r="E109" s="361" t="s"/>
      <c r="F109" s="361" t="s"/>
      <c r="G109" s="361" t="s"/>
      <c r="H109" s="375" t="s"/>
      <c r="I109" s="361" t="s"/>
      <c r="J109" s="373" t="s"/>
      <c r="K109" s="373" t="s"/>
      <c r="L109" s="373" t="s"/>
      <c r="M109" s="373" t="s"/>
      <c r="N109" s="373" t="s"/>
      <c r="O109" s="373" t="s"/>
      <c r="P109" s="373" t="s"/>
      <c r="Q109" s="373" t="s"/>
      <c r="R109" s="373" t="s"/>
      <c r="S109" s="373" t="s"/>
      <c r="T109" s="373" t="s"/>
      <c r="U109" s="373" t="s"/>
      <c r="V109" s="373" t="s"/>
      <c r="W109" s="373" t="s"/>
      <c r="X109" s="373" t="s"/>
      <c r="Y109" s="373" t="s"/>
      <c r="Z109" s="373" t="s"/>
      <c r="AA109" s="373" t="s"/>
    </row>
    <row r="110" spans="1:27">
      <c r="A110" s="361" t="s"/>
      <c r="B110" s="369" t="s"/>
      <c r="C110" s="361" t="s"/>
      <c r="D110" s="361" t="s"/>
      <c r="E110" s="361" t="s"/>
      <c r="F110" s="361" t="s"/>
      <c r="G110" s="361" t="s"/>
      <c r="H110" s="375" t="s"/>
      <c r="I110" s="361" t="s"/>
      <c r="J110" s="373" t="s"/>
      <c r="K110" s="373" t="s"/>
      <c r="L110" s="373" t="s"/>
      <c r="M110" s="373" t="s"/>
      <c r="N110" s="373" t="s"/>
      <c r="O110" s="373" t="s"/>
      <c r="P110" s="373" t="s"/>
      <c r="Q110" s="373" t="s"/>
      <c r="R110" s="373" t="s"/>
      <c r="S110" s="373" t="s"/>
      <c r="T110" s="373" t="s"/>
      <c r="U110" s="373" t="s"/>
      <c r="V110" s="373" t="s"/>
      <c r="W110" s="373" t="s"/>
      <c r="X110" s="373" t="s"/>
      <c r="Y110" s="373" t="s"/>
      <c r="Z110" s="373" t="s"/>
      <c r="AA110" s="373" t="s"/>
    </row>
    <row r="111" spans="1:27">
      <c r="A111" s="361" t="s"/>
      <c r="B111" s="369" t="s"/>
      <c r="C111" s="361" t="s"/>
      <c r="D111" s="361" t="s"/>
      <c r="E111" s="361" t="s"/>
      <c r="F111" s="361" t="s"/>
      <c r="G111" s="361" t="s"/>
      <c r="H111" s="375" t="s"/>
      <c r="I111" s="361" t="s"/>
      <c r="J111" s="373" t="s"/>
      <c r="K111" s="373" t="s"/>
      <c r="L111" s="373" t="s"/>
      <c r="M111" s="373" t="s"/>
      <c r="N111" s="373" t="s"/>
      <c r="O111" s="373" t="s"/>
      <c r="P111" s="373" t="s"/>
      <c r="Q111" s="373" t="s"/>
      <c r="R111" s="373" t="s"/>
      <c r="S111" s="373" t="s"/>
      <c r="T111" s="373" t="s"/>
      <c r="U111" s="373" t="s"/>
      <c r="V111" s="373" t="s"/>
      <c r="W111" s="373" t="s"/>
      <c r="X111" s="373" t="s"/>
      <c r="Y111" s="373" t="s"/>
      <c r="Z111" s="373" t="s"/>
      <c r="AA111" s="373" t="s"/>
    </row>
    <row r="112" spans="1:27">
      <c r="A112" s="361" t="s"/>
      <c r="B112" s="369" t="s"/>
      <c r="C112" s="361" t="s"/>
      <c r="D112" s="361" t="s"/>
      <c r="E112" s="361" t="s"/>
      <c r="F112" s="361" t="s"/>
      <c r="G112" s="361" t="s"/>
      <c r="H112" s="375" t="s"/>
      <c r="I112" s="361" t="s"/>
      <c r="J112" s="373" t="s"/>
      <c r="K112" s="373" t="s"/>
      <c r="L112" s="373" t="s"/>
      <c r="M112" s="373" t="s"/>
      <c r="N112" s="373" t="s"/>
      <c r="O112" s="373" t="s"/>
      <c r="P112" s="373" t="s"/>
      <c r="Q112" s="373" t="s"/>
      <c r="R112" s="373" t="s"/>
      <c r="S112" s="373" t="s"/>
      <c r="T112" s="373" t="s"/>
      <c r="U112" s="373" t="s"/>
      <c r="V112" s="373" t="s"/>
      <c r="W112" s="373" t="s"/>
      <c r="X112" s="373" t="s"/>
      <c r="Y112" s="373" t="s"/>
      <c r="Z112" s="373" t="s"/>
      <c r="AA112" s="373" t="s"/>
    </row>
    <row r="113" spans="1:27">
      <c r="A113" s="361" t="s"/>
      <c r="B113" s="369" t="s"/>
      <c r="C113" s="361" t="s"/>
      <c r="D113" s="361" t="s"/>
      <c r="E113" s="361" t="s"/>
      <c r="F113" s="361" t="s"/>
      <c r="G113" s="361" t="s"/>
      <c r="H113" s="375" t="s"/>
      <c r="I113" s="361" t="s"/>
      <c r="J113" s="373" t="s"/>
      <c r="K113" s="373" t="s"/>
      <c r="L113" s="373" t="s"/>
      <c r="M113" s="373" t="s"/>
      <c r="N113" s="373" t="s"/>
      <c r="O113" s="373" t="s"/>
      <c r="P113" s="373" t="s"/>
      <c r="Q113" s="373" t="s"/>
      <c r="R113" s="373" t="s"/>
      <c r="S113" s="373" t="s"/>
      <c r="T113" s="373" t="s"/>
      <c r="U113" s="373" t="s"/>
      <c r="V113" s="373" t="s"/>
      <c r="W113" s="373" t="s"/>
      <c r="X113" s="373" t="s"/>
      <c r="Y113" s="373" t="s"/>
      <c r="Z113" s="373" t="s"/>
      <c r="AA113" s="373" t="s"/>
    </row>
    <row r="114" spans="1:27">
      <c r="A114" s="361" t="s"/>
      <c r="B114" s="369" t="s"/>
      <c r="C114" s="361" t="s"/>
      <c r="D114" s="361" t="s"/>
      <c r="E114" s="361" t="s"/>
      <c r="F114" s="361" t="s"/>
      <c r="G114" s="361" t="s"/>
      <c r="H114" s="375" t="s"/>
      <c r="I114" s="361" t="s"/>
      <c r="J114" s="373" t="s"/>
      <c r="K114" s="373" t="s"/>
      <c r="L114" s="373" t="s"/>
      <c r="M114" s="373" t="s"/>
      <c r="N114" s="373" t="s"/>
      <c r="O114" s="373" t="s"/>
      <c r="P114" s="373" t="s"/>
      <c r="Q114" s="373" t="s"/>
      <c r="R114" s="373" t="s"/>
      <c r="S114" s="373" t="s"/>
      <c r="T114" s="373" t="s"/>
      <c r="U114" s="373" t="s"/>
      <c r="V114" s="373" t="s"/>
      <c r="W114" s="373" t="s"/>
      <c r="X114" s="373" t="s"/>
      <c r="Y114" s="373" t="s"/>
      <c r="Z114" s="373" t="s"/>
      <c r="AA114" s="373" t="s"/>
    </row>
    <row r="115" spans="1:27">
      <c r="A115" s="361" t="s"/>
      <c r="B115" s="369" t="s"/>
      <c r="C115" s="361" t="s"/>
      <c r="D115" s="361" t="s"/>
      <c r="E115" s="361" t="s"/>
      <c r="F115" s="361" t="s"/>
      <c r="G115" s="361" t="s"/>
      <c r="H115" s="375" t="s"/>
      <c r="I115" s="361" t="s"/>
      <c r="J115" s="373" t="s"/>
      <c r="K115" s="373" t="s"/>
      <c r="L115" s="373" t="s"/>
      <c r="M115" s="373" t="s"/>
      <c r="N115" s="373" t="s"/>
      <c r="O115" s="373" t="s"/>
      <c r="P115" s="373" t="s"/>
      <c r="Q115" s="373" t="s"/>
      <c r="R115" s="373" t="s"/>
      <c r="S115" s="373" t="s"/>
      <c r="T115" s="373" t="s"/>
      <c r="U115" s="373" t="s"/>
      <c r="V115" s="373" t="s"/>
      <c r="W115" s="373" t="s"/>
      <c r="X115" s="373" t="s"/>
      <c r="Y115" s="373" t="s"/>
      <c r="Z115" s="373" t="s"/>
      <c r="AA115" s="373" t="s"/>
    </row>
    <row r="116" spans="1:27">
      <c r="A116" s="361" t="s"/>
      <c r="B116" s="369" t="s"/>
      <c r="C116" s="361" t="s"/>
      <c r="D116" s="361" t="s"/>
      <c r="E116" s="361" t="s"/>
      <c r="F116" s="361" t="s"/>
      <c r="G116" s="361" t="s"/>
      <c r="H116" s="375" t="s"/>
      <c r="I116" s="361" t="s"/>
      <c r="J116" s="373" t="s"/>
      <c r="K116" s="373" t="s"/>
      <c r="L116" s="373" t="s"/>
      <c r="M116" s="373" t="s"/>
      <c r="N116" s="373" t="s"/>
      <c r="O116" s="373" t="s"/>
      <c r="P116" s="373" t="s"/>
      <c r="Q116" s="373" t="s"/>
      <c r="R116" s="373" t="s"/>
      <c r="S116" s="373" t="s"/>
      <c r="T116" s="373" t="s"/>
      <c r="U116" s="373" t="s"/>
      <c r="V116" s="373" t="s"/>
      <c r="W116" s="373" t="s"/>
      <c r="X116" s="373" t="s"/>
      <c r="Y116" s="373" t="s"/>
      <c r="Z116" s="373" t="s"/>
      <c r="AA116" s="373" t="s"/>
    </row>
    <row r="117" spans="1:27">
      <c r="A117" s="361" t="s"/>
      <c r="B117" s="369" t="s"/>
      <c r="C117" s="361" t="s"/>
      <c r="D117" s="361" t="s"/>
      <c r="E117" s="361" t="s"/>
      <c r="F117" s="361" t="s"/>
      <c r="G117" s="361" t="s"/>
      <c r="H117" s="375" t="s"/>
      <c r="I117" s="361" t="s"/>
      <c r="J117" s="373" t="s"/>
      <c r="K117" s="373" t="s"/>
      <c r="L117" s="373" t="s"/>
      <c r="M117" s="373" t="s"/>
      <c r="N117" s="373" t="s"/>
      <c r="O117" s="373" t="s"/>
      <c r="P117" s="373" t="s"/>
      <c r="Q117" s="373" t="s"/>
      <c r="R117" s="373" t="s"/>
      <c r="S117" s="373" t="s"/>
      <c r="T117" s="373" t="s"/>
      <c r="U117" s="373" t="s"/>
      <c r="V117" s="373" t="s"/>
      <c r="W117" s="373" t="s"/>
      <c r="X117" s="373" t="s"/>
      <c r="Y117" s="373" t="s"/>
      <c r="Z117" s="373" t="s"/>
      <c r="AA117" s="373" t="s"/>
    </row>
    <row r="118" spans="1:27">
      <c r="A118" s="361" t="s"/>
      <c r="B118" s="369" t="s"/>
      <c r="C118" s="361" t="s"/>
      <c r="D118" s="361" t="s"/>
      <c r="E118" s="361" t="s"/>
      <c r="F118" s="361" t="s"/>
      <c r="G118" s="361" t="s"/>
      <c r="H118" s="375" t="s"/>
      <c r="I118" s="361" t="s"/>
      <c r="J118" s="373" t="s"/>
      <c r="K118" s="373" t="s"/>
      <c r="L118" s="373" t="s"/>
      <c r="M118" s="373" t="s"/>
      <c r="N118" s="373" t="s"/>
      <c r="O118" s="373" t="s"/>
      <c r="P118" s="373" t="s"/>
      <c r="Q118" s="373" t="s"/>
      <c r="R118" s="373" t="s"/>
      <c r="S118" s="373" t="s"/>
      <c r="T118" s="373" t="s"/>
      <c r="U118" s="373" t="s"/>
      <c r="V118" s="373" t="s"/>
      <c r="W118" s="373" t="s"/>
      <c r="X118" s="373" t="s"/>
      <c r="Y118" s="373" t="s"/>
      <c r="Z118" s="373" t="s"/>
      <c r="AA118" s="373" t="s"/>
    </row>
    <row r="119" spans="1:27">
      <c r="A119" s="361" t="s"/>
      <c r="B119" s="369" t="s"/>
      <c r="C119" s="361" t="s"/>
      <c r="D119" s="361" t="s"/>
      <c r="E119" s="361" t="s"/>
      <c r="F119" s="361" t="s"/>
      <c r="G119" s="361" t="s"/>
      <c r="H119" s="375" t="s"/>
      <c r="I119" s="361" t="s"/>
      <c r="J119" s="373" t="s"/>
      <c r="K119" s="373" t="s"/>
      <c r="L119" s="373" t="s"/>
      <c r="M119" s="373" t="s"/>
      <c r="N119" s="373" t="s"/>
      <c r="O119" s="373" t="s"/>
      <c r="P119" s="373" t="s"/>
      <c r="Q119" s="373" t="s"/>
      <c r="R119" s="373" t="s"/>
      <c r="S119" s="373" t="s"/>
      <c r="T119" s="373" t="s"/>
      <c r="U119" s="373" t="s"/>
      <c r="V119" s="373" t="s"/>
      <c r="W119" s="373" t="s"/>
      <c r="X119" s="373" t="s"/>
      <c r="Y119" s="373" t="s"/>
      <c r="Z119" s="373" t="s"/>
      <c r="AA119" s="373" t="s"/>
    </row>
    <row r="120" spans="1:27">
      <c r="A120" s="361" t="s"/>
      <c r="B120" s="369" t="s"/>
      <c r="C120" s="361" t="s"/>
      <c r="D120" s="361" t="s"/>
      <c r="E120" s="361" t="s"/>
      <c r="F120" s="361" t="s"/>
      <c r="G120" s="361" t="s"/>
      <c r="H120" s="375" t="s"/>
      <c r="I120" s="361" t="s"/>
      <c r="J120" s="373" t="s"/>
      <c r="K120" s="373" t="s"/>
      <c r="L120" s="373" t="s"/>
      <c r="M120" s="373" t="s"/>
      <c r="N120" s="373" t="s"/>
      <c r="O120" s="373" t="s"/>
      <c r="P120" s="373" t="s"/>
      <c r="Q120" s="373" t="s"/>
      <c r="R120" s="373" t="s"/>
      <c r="S120" s="373" t="s"/>
      <c r="T120" s="373" t="s"/>
      <c r="U120" s="373" t="s"/>
      <c r="V120" s="373" t="s"/>
      <c r="W120" s="373" t="s"/>
      <c r="X120" s="373" t="s"/>
      <c r="Y120" s="373" t="s"/>
      <c r="Z120" s="373" t="s"/>
      <c r="AA120" s="373" t="s"/>
    </row>
    <row r="121" spans="1:27">
      <c r="A121" s="361" t="s"/>
      <c r="B121" s="369" t="s"/>
      <c r="C121" s="361" t="s"/>
      <c r="D121" s="361" t="s"/>
      <c r="E121" s="361" t="s"/>
      <c r="F121" s="361" t="s"/>
      <c r="G121" s="361" t="s"/>
      <c r="H121" s="375" t="s"/>
      <c r="I121" s="361" t="s"/>
      <c r="J121" s="373" t="s"/>
      <c r="K121" s="373" t="s"/>
      <c r="L121" s="373" t="s"/>
      <c r="M121" s="373" t="s"/>
      <c r="N121" s="373" t="s"/>
      <c r="O121" s="373" t="s"/>
      <c r="P121" s="373" t="s"/>
      <c r="Q121" s="373" t="s"/>
      <c r="R121" s="373" t="s"/>
      <c r="S121" s="373" t="s"/>
      <c r="T121" s="373" t="s"/>
      <c r="U121" s="373" t="s"/>
      <c r="V121" s="373" t="s"/>
      <c r="W121" s="373" t="s"/>
      <c r="X121" s="373" t="s"/>
      <c r="Y121" s="373" t="s"/>
      <c r="Z121" s="373" t="s"/>
      <c r="AA121" s="373" t="s"/>
    </row>
    <row r="122" spans="1:27">
      <c r="A122" s="361" t="s"/>
      <c r="B122" s="369" t="s"/>
      <c r="C122" s="361" t="s"/>
      <c r="D122" s="361" t="s"/>
      <c r="E122" s="361" t="s"/>
      <c r="F122" s="361" t="s"/>
      <c r="G122" s="361" t="s"/>
      <c r="H122" s="375" t="s"/>
      <c r="I122" s="361" t="s"/>
      <c r="J122" s="373" t="s"/>
      <c r="K122" s="373" t="s"/>
      <c r="L122" s="373" t="s"/>
      <c r="M122" s="373" t="s"/>
      <c r="N122" s="373" t="s"/>
      <c r="O122" s="373" t="s"/>
      <c r="P122" s="373" t="s"/>
      <c r="Q122" s="373" t="s"/>
      <c r="R122" s="373" t="s"/>
      <c r="S122" s="373" t="s"/>
      <c r="T122" s="373" t="s"/>
      <c r="U122" s="373" t="s"/>
      <c r="V122" s="373" t="s"/>
      <c r="W122" s="373" t="s"/>
      <c r="X122" s="373" t="s"/>
      <c r="Y122" s="373" t="s"/>
      <c r="Z122" s="373" t="s"/>
      <c r="AA122" s="373" t="s"/>
    </row>
    <row r="123" spans="1:27">
      <c r="A123" s="361" t="s"/>
      <c r="B123" s="369" t="s"/>
      <c r="C123" s="361" t="s"/>
      <c r="D123" s="361" t="s"/>
      <c r="E123" s="361" t="s"/>
      <c r="F123" s="361" t="s"/>
      <c r="G123" s="361" t="s"/>
      <c r="H123" s="375" t="s"/>
      <c r="I123" s="361" t="s"/>
      <c r="J123" s="373" t="s"/>
      <c r="K123" s="373" t="s"/>
      <c r="L123" s="373" t="s"/>
      <c r="M123" s="373" t="s"/>
      <c r="N123" s="373" t="s"/>
      <c r="O123" s="373" t="s"/>
      <c r="P123" s="373" t="s"/>
      <c r="Q123" s="373" t="s"/>
      <c r="R123" s="373" t="s"/>
      <c r="S123" s="373" t="s"/>
      <c r="T123" s="373" t="s"/>
      <c r="U123" s="373" t="s"/>
      <c r="V123" s="373" t="s"/>
      <c r="W123" s="373" t="s"/>
      <c r="X123" s="373" t="s"/>
      <c r="Y123" s="373" t="s"/>
      <c r="Z123" s="373" t="s"/>
      <c r="AA123" s="373" t="s"/>
    </row>
    <row r="124" spans="1:27">
      <c r="A124" s="361" t="s"/>
      <c r="B124" s="369" t="s"/>
      <c r="C124" s="361" t="s"/>
      <c r="D124" s="361" t="s"/>
      <c r="E124" s="361" t="s"/>
      <c r="F124" s="361" t="s"/>
      <c r="G124" s="361" t="s"/>
      <c r="H124" s="375" t="s"/>
      <c r="I124" s="361" t="s"/>
      <c r="J124" s="373" t="s"/>
      <c r="K124" s="373" t="s"/>
      <c r="L124" s="373" t="s"/>
      <c r="M124" s="373" t="s"/>
      <c r="N124" s="373" t="s"/>
      <c r="O124" s="373" t="s"/>
      <c r="P124" s="373" t="s"/>
      <c r="Q124" s="373" t="s"/>
      <c r="R124" s="373" t="s"/>
      <c r="S124" s="373" t="s"/>
      <c r="T124" s="373" t="s"/>
      <c r="U124" s="373" t="s"/>
      <c r="V124" s="373" t="s"/>
      <c r="W124" s="373" t="s"/>
      <c r="X124" s="373" t="s"/>
      <c r="Y124" s="373" t="s"/>
      <c r="Z124" s="373" t="s"/>
      <c r="AA124" s="373" t="s"/>
    </row>
    <row r="125" spans="1:27">
      <c r="A125" s="361" t="s"/>
      <c r="B125" s="369" t="s"/>
      <c r="C125" s="361" t="s"/>
      <c r="D125" s="361" t="s"/>
      <c r="E125" s="361" t="s"/>
      <c r="F125" s="361" t="s"/>
      <c r="G125" s="361" t="s"/>
      <c r="H125" s="375" t="s"/>
      <c r="I125" s="361" t="s"/>
      <c r="J125" s="373" t="s"/>
      <c r="K125" s="373" t="s"/>
      <c r="L125" s="373" t="s"/>
      <c r="M125" s="373" t="s"/>
      <c r="N125" s="373" t="s"/>
      <c r="O125" s="373" t="s"/>
      <c r="P125" s="373" t="s"/>
      <c r="Q125" s="373" t="s"/>
      <c r="R125" s="373" t="s"/>
      <c r="S125" s="373" t="s"/>
      <c r="T125" s="373" t="s"/>
      <c r="U125" s="373" t="s"/>
      <c r="V125" s="373" t="s"/>
      <c r="W125" s="373" t="s"/>
      <c r="X125" s="373" t="s"/>
      <c r="Y125" s="373" t="s"/>
      <c r="Z125" s="373" t="s"/>
      <c r="AA125" s="373" t="s"/>
    </row>
    <row r="126" spans="1:27">
      <c r="A126" s="361" t="s"/>
      <c r="B126" s="369" t="s"/>
      <c r="C126" s="361" t="s"/>
      <c r="D126" s="361" t="s"/>
      <c r="E126" s="361" t="s"/>
      <c r="F126" s="361" t="s"/>
      <c r="G126" s="361" t="s"/>
      <c r="H126" s="375" t="s"/>
      <c r="I126" s="361" t="s"/>
      <c r="J126" s="373" t="s"/>
      <c r="K126" s="373" t="s"/>
      <c r="L126" s="373" t="s"/>
      <c r="M126" s="373" t="s"/>
      <c r="N126" s="373" t="s"/>
      <c r="O126" s="373" t="s"/>
      <c r="P126" s="373" t="s"/>
      <c r="Q126" s="373" t="s"/>
      <c r="R126" s="373" t="s"/>
      <c r="S126" s="373" t="s"/>
      <c r="T126" s="373" t="s"/>
      <c r="U126" s="373" t="s"/>
      <c r="V126" s="373" t="s"/>
      <c r="W126" s="373" t="s"/>
      <c r="X126" s="373" t="s"/>
      <c r="Y126" s="373" t="s"/>
      <c r="Z126" s="373" t="s"/>
      <c r="AA126" s="373" t="s"/>
    </row>
    <row r="127" spans="1:27">
      <c r="A127" s="361" t="s"/>
      <c r="B127" s="369" t="s"/>
      <c r="C127" s="361" t="s"/>
      <c r="D127" s="361" t="s"/>
      <c r="E127" s="361" t="s"/>
      <c r="F127" s="361" t="s"/>
      <c r="G127" s="361" t="s"/>
      <c r="H127" s="375" t="s"/>
      <c r="I127" s="361" t="s"/>
      <c r="J127" s="373" t="s"/>
      <c r="K127" s="373" t="s"/>
      <c r="L127" s="373" t="s"/>
      <c r="M127" s="373" t="s"/>
      <c r="N127" s="373" t="s"/>
      <c r="O127" s="373" t="s"/>
      <c r="P127" s="373" t="s"/>
      <c r="Q127" s="373" t="s"/>
      <c r="R127" s="373" t="s"/>
      <c r="S127" s="373" t="s"/>
      <c r="T127" s="373" t="s"/>
      <c r="U127" s="373" t="s"/>
      <c r="V127" s="373" t="s"/>
      <c r="W127" s="373" t="s"/>
      <c r="X127" s="373" t="s"/>
      <c r="Y127" s="373" t="s"/>
      <c r="Z127" s="373" t="s"/>
      <c r="AA127" s="373" t="s"/>
    </row>
    <row r="128" spans="1:27">
      <c r="A128" s="361" t="s"/>
      <c r="B128" s="369" t="s"/>
      <c r="C128" s="361" t="s"/>
      <c r="D128" s="361" t="s"/>
      <c r="E128" s="361" t="s"/>
      <c r="F128" s="361" t="s"/>
      <c r="G128" s="361" t="s"/>
      <c r="H128" s="375" t="s"/>
      <c r="I128" s="361" t="s"/>
      <c r="J128" s="373" t="s"/>
      <c r="K128" s="373" t="s"/>
      <c r="L128" s="373" t="s"/>
      <c r="M128" s="373" t="s"/>
      <c r="N128" s="373" t="s"/>
      <c r="O128" s="373" t="s"/>
      <c r="P128" s="373" t="s"/>
      <c r="Q128" s="373" t="s"/>
      <c r="R128" s="373" t="s"/>
      <c r="S128" s="373" t="s"/>
      <c r="T128" s="373" t="s"/>
      <c r="U128" s="373" t="s"/>
      <c r="V128" s="373" t="s"/>
      <c r="W128" s="373" t="s"/>
      <c r="X128" s="373" t="s"/>
      <c r="Y128" s="373" t="s"/>
      <c r="Z128" s="373" t="s"/>
      <c r="AA128" s="373" t="s"/>
    </row>
    <row r="129" spans="1:27">
      <c r="A129" s="361" t="s"/>
      <c r="B129" s="369" t="s"/>
      <c r="C129" s="361" t="s"/>
      <c r="D129" s="361" t="s"/>
      <c r="E129" s="361" t="s"/>
      <c r="F129" s="361" t="s"/>
      <c r="G129" s="361" t="s"/>
      <c r="H129" s="375" t="s"/>
      <c r="I129" s="361" t="s"/>
      <c r="J129" s="373" t="s"/>
      <c r="K129" s="373" t="s"/>
      <c r="L129" s="373" t="s"/>
      <c r="M129" s="373" t="s"/>
      <c r="N129" s="373" t="s"/>
      <c r="O129" s="373" t="s"/>
      <c r="P129" s="373" t="s"/>
      <c r="Q129" s="373" t="s"/>
      <c r="R129" s="373" t="s"/>
      <c r="S129" s="373" t="s"/>
      <c r="T129" s="373" t="s"/>
      <c r="U129" s="373" t="s"/>
      <c r="V129" s="373" t="s"/>
      <c r="W129" s="373" t="s"/>
      <c r="X129" s="373" t="s"/>
      <c r="Y129" s="373" t="s"/>
      <c r="Z129" s="373" t="s"/>
      <c r="AA129" s="373" t="s"/>
    </row>
    <row r="130" spans="1:27">
      <c r="A130" s="361" t="s"/>
      <c r="B130" s="369" t="s"/>
      <c r="C130" s="361" t="s"/>
      <c r="D130" s="361" t="s"/>
      <c r="E130" s="361" t="s"/>
      <c r="F130" s="361" t="s"/>
      <c r="G130" s="361" t="s"/>
      <c r="H130" s="375" t="s"/>
      <c r="I130" s="361" t="s"/>
      <c r="J130" s="373" t="s"/>
      <c r="K130" s="373" t="s"/>
      <c r="L130" s="373" t="s"/>
      <c r="M130" s="373" t="s"/>
      <c r="N130" s="373" t="s"/>
      <c r="O130" s="373" t="s"/>
      <c r="P130" s="373" t="s"/>
      <c r="Q130" s="373" t="s"/>
      <c r="R130" s="373" t="s"/>
      <c r="S130" s="373" t="s"/>
      <c r="T130" s="373" t="s"/>
      <c r="U130" s="373" t="s"/>
      <c r="V130" s="373" t="s"/>
      <c r="W130" s="373" t="s"/>
      <c r="X130" s="373" t="s"/>
      <c r="Y130" s="373" t="s"/>
      <c r="Z130" s="373" t="s"/>
      <c r="AA130" s="373" t="s"/>
    </row>
    <row r="131" spans="1:27">
      <c r="A131" s="361" t="s"/>
      <c r="B131" s="369" t="s"/>
      <c r="C131" s="361" t="s"/>
      <c r="D131" s="361" t="s"/>
      <c r="E131" s="361" t="s"/>
      <c r="F131" s="361" t="s"/>
      <c r="G131" s="361" t="s"/>
      <c r="H131" s="375" t="s"/>
      <c r="I131" s="361" t="s"/>
      <c r="J131" s="373" t="s"/>
      <c r="K131" s="373" t="s"/>
      <c r="L131" s="373" t="s"/>
      <c r="M131" s="373" t="s"/>
      <c r="N131" s="373" t="s"/>
      <c r="O131" s="373" t="s"/>
      <c r="P131" s="373" t="s"/>
      <c r="Q131" s="373" t="s"/>
      <c r="R131" s="373" t="s"/>
      <c r="S131" s="373" t="s"/>
      <c r="T131" s="373" t="s"/>
      <c r="U131" s="373" t="s"/>
      <c r="V131" s="373" t="s"/>
      <c r="W131" s="373" t="s"/>
      <c r="X131" s="373" t="s"/>
      <c r="Y131" s="373" t="s"/>
      <c r="Z131" s="373" t="s"/>
      <c r="AA131" s="373" t="s"/>
    </row>
    <row r="132" spans="1:27">
      <c r="A132" s="361" t="s"/>
      <c r="B132" s="369" t="s"/>
      <c r="C132" s="361" t="s"/>
      <c r="D132" s="361" t="s"/>
      <c r="E132" s="361" t="s"/>
      <c r="F132" s="361" t="s"/>
      <c r="G132" s="361" t="s"/>
      <c r="H132" s="375" t="s"/>
      <c r="I132" s="361" t="s"/>
      <c r="J132" s="373" t="s"/>
      <c r="K132" s="373" t="s"/>
      <c r="L132" s="373" t="s"/>
      <c r="M132" s="373" t="s"/>
      <c r="N132" s="373" t="s"/>
      <c r="O132" s="373" t="s"/>
      <c r="P132" s="373" t="s"/>
      <c r="Q132" s="373" t="s"/>
      <c r="R132" s="373" t="s"/>
      <c r="S132" s="373" t="s"/>
      <c r="T132" s="373" t="s"/>
      <c r="U132" s="373" t="s"/>
      <c r="V132" s="373" t="s"/>
      <c r="W132" s="373" t="s"/>
      <c r="X132" s="373" t="s"/>
      <c r="Y132" s="373" t="s"/>
      <c r="Z132" s="373" t="s"/>
      <c r="AA132" s="373" t="s"/>
    </row>
    <row r="133" spans="1:27">
      <c r="A133" s="361" t="s"/>
      <c r="B133" s="369" t="s"/>
      <c r="C133" s="361" t="s"/>
      <c r="D133" s="361" t="s"/>
      <c r="E133" s="361" t="s"/>
      <c r="F133" s="361" t="s"/>
      <c r="G133" s="361" t="s"/>
      <c r="H133" s="375" t="s"/>
      <c r="I133" s="361" t="s"/>
      <c r="J133" s="373" t="s"/>
      <c r="K133" s="373" t="s"/>
      <c r="L133" s="373" t="s"/>
      <c r="M133" s="373" t="s"/>
      <c r="N133" s="373" t="s"/>
      <c r="O133" s="373" t="s"/>
      <c r="P133" s="373" t="s"/>
      <c r="Q133" s="373" t="s"/>
      <c r="R133" s="373" t="s"/>
      <c r="S133" s="373" t="s"/>
      <c r="T133" s="373" t="s"/>
      <c r="U133" s="373" t="s"/>
      <c r="V133" s="373" t="s"/>
      <c r="W133" s="373" t="s"/>
      <c r="X133" s="373" t="s"/>
      <c r="Y133" s="373" t="s"/>
      <c r="Z133" s="373" t="s"/>
      <c r="AA133" s="373" t="s"/>
    </row>
    <row r="134" spans="1:27">
      <c r="A134" s="361" t="s"/>
      <c r="B134" s="369" t="s"/>
      <c r="C134" s="361" t="s"/>
      <c r="D134" s="361" t="s"/>
      <c r="E134" s="361" t="s"/>
      <c r="F134" s="361" t="s"/>
      <c r="G134" s="361" t="s"/>
      <c r="H134" s="375" t="s"/>
      <c r="I134" s="361" t="s"/>
      <c r="J134" s="373" t="s"/>
      <c r="K134" s="373" t="s"/>
      <c r="L134" s="373" t="s"/>
      <c r="M134" s="373" t="s"/>
      <c r="N134" s="373" t="s"/>
      <c r="O134" s="373" t="s"/>
      <c r="P134" s="373" t="s"/>
      <c r="Q134" s="373" t="s"/>
      <c r="R134" s="373" t="s"/>
      <c r="S134" s="373" t="s"/>
      <c r="T134" s="373" t="s"/>
      <c r="U134" s="373" t="s"/>
      <c r="V134" s="373" t="s"/>
      <c r="W134" s="373" t="s"/>
      <c r="X134" s="373" t="s"/>
      <c r="Y134" s="373" t="s"/>
      <c r="Z134" s="373" t="s"/>
      <c r="AA134" s="373" t="s"/>
    </row>
    <row r="135" spans="1:27">
      <c r="A135" s="361" t="s"/>
      <c r="B135" s="369" t="s"/>
      <c r="C135" s="361" t="s"/>
      <c r="D135" s="361" t="s"/>
      <c r="E135" s="361" t="s"/>
      <c r="F135" s="361" t="s"/>
      <c r="G135" s="361" t="s"/>
      <c r="H135" s="375" t="s"/>
      <c r="I135" s="361" t="s"/>
      <c r="J135" s="373" t="s"/>
      <c r="K135" s="373" t="s"/>
      <c r="L135" s="373" t="s"/>
      <c r="M135" s="373" t="s"/>
      <c r="N135" s="373" t="s"/>
      <c r="O135" s="373" t="s"/>
      <c r="P135" s="373" t="s"/>
      <c r="Q135" s="373" t="s"/>
      <c r="R135" s="373" t="s"/>
      <c r="S135" s="373" t="s"/>
      <c r="T135" s="373" t="s"/>
      <c r="U135" s="373" t="s"/>
      <c r="V135" s="373" t="s"/>
      <c r="W135" s="373" t="s"/>
      <c r="X135" s="373" t="s"/>
      <c r="Y135" s="373" t="s"/>
      <c r="Z135" s="373" t="s"/>
      <c r="AA135" s="373" t="s"/>
    </row>
    <row r="136" spans="1:27">
      <c r="A136" s="361" t="s"/>
      <c r="B136" s="369" t="s"/>
      <c r="C136" s="361" t="s"/>
      <c r="D136" s="361" t="s"/>
      <c r="E136" s="361" t="s"/>
      <c r="F136" s="361" t="s"/>
      <c r="G136" s="361" t="s"/>
      <c r="H136" s="375" t="s"/>
      <c r="I136" s="361" t="s"/>
      <c r="J136" s="373" t="s"/>
      <c r="K136" s="373" t="s"/>
      <c r="L136" s="373" t="s"/>
      <c r="M136" s="373" t="s"/>
      <c r="N136" s="373" t="s"/>
      <c r="O136" s="373" t="s"/>
      <c r="P136" s="373" t="s"/>
      <c r="Q136" s="373" t="s"/>
      <c r="R136" s="373" t="s"/>
      <c r="S136" s="373" t="s"/>
      <c r="T136" s="373" t="s"/>
      <c r="U136" s="373" t="s"/>
      <c r="V136" s="373" t="s"/>
      <c r="W136" s="373" t="s"/>
      <c r="X136" s="373" t="s"/>
      <c r="Y136" s="373" t="s"/>
      <c r="Z136" s="373" t="s"/>
      <c r="AA136" s="373" t="s"/>
    </row>
    <row r="137" spans="1:27">
      <c r="A137" s="361" t="s"/>
      <c r="B137" s="369" t="s"/>
      <c r="C137" s="361" t="s"/>
      <c r="D137" s="361" t="s"/>
      <c r="E137" s="361" t="s"/>
      <c r="F137" s="361" t="s"/>
      <c r="G137" s="361" t="s"/>
      <c r="H137" s="375" t="s"/>
      <c r="I137" s="361" t="s"/>
      <c r="J137" s="373" t="s"/>
      <c r="K137" s="373" t="s"/>
      <c r="L137" s="373" t="s"/>
      <c r="M137" s="373" t="s"/>
      <c r="N137" s="373" t="s"/>
      <c r="O137" s="373" t="s"/>
      <c r="P137" s="373" t="s"/>
      <c r="Q137" s="373" t="s"/>
      <c r="R137" s="373" t="s"/>
      <c r="S137" s="373" t="s"/>
      <c r="T137" s="373" t="s"/>
      <c r="U137" s="373" t="s"/>
      <c r="V137" s="373" t="s"/>
      <c r="W137" s="373" t="s"/>
      <c r="X137" s="373" t="s"/>
      <c r="Y137" s="373" t="s"/>
      <c r="Z137" s="373" t="s"/>
      <c r="AA137" s="373" t="s"/>
    </row>
    <row r="138" spans="1:27">
      <c r="A138" s="361" t="s"/>
      <c r="B138" s="369" t="s"/>
      <c r="C138" s="361" t="s"/>
      <c r="D138" s="361" t="s"/>
      <c r="E138" s="361" t="s"/>
      <c r="F138" s="361" t="s"/>
      <c r="G138" s="361" t="s"/>
      <c r="H138" s="375" t="s"/>
      <c r="I138" s="361" t="s"/>
      <c r="J138" s="373" t="s"/>
      <c r="K138" s="373" t="s"/>
      <c r="L138" s="373" t="s"/>
      <c r="M138" s="373" t="s"/>
      <c r="N138" s="373" t="s"/>
      <c r="O138" s="373" t="s"/>
      <c r="P138" s="373" t="s"/>
      <c r="Q138" s="373" t="s"/>
      <c r="R138" s="373" t="s"/>
      <c r="S138" s="373" t="s"/>
      <c r="T138" s="373" t="s"/>
      <c r="U138" s="373" t="s"/>
      <c r="V138" s="373" t="s"/>
      <c r="W138" s="373" t="s"/>
      <c r="X138" s="373" t="s"/>
      <c r="Y138" s="373" t="s"/>
      <c r="Z138" s="373" t="s"/>
      <c r="AA138" s="373" t="s"/>
    </row>
    <row r="139" spans="1:27">
      <c r="A139" s="361" t="s"/>
      <c r="B139" s="369" t="s"/>
      <c r="C139" s="361" t="s"/>
      <c r="D139" s="361" t="s"/>
      <c r="E139" s="361" t="s"/>
      <c r="F139" s="361" t="s"/>
      <c r="G139" s="361" t="s"/>
      <c r="H139" s="375" t="s"/>
      <c r="I139" s="361" t="s"/>
      <c r="J139" s="373" t="s"/>
      <c r="K139" s="373" t="s"/>
      <c r="L139" s="373" t="s"/>
      <c r="M139" s="373" t="s"/>
      <c r="N139" s="373" t="s"/>
      <c r="O139" s="373" t="s"/>
      <c r="P139" s="373" t="s"/>
      <c r="Q139" s="373" t="s"/>
      <c r="R139" s="373" t="s"/>
      <c r="S139" s="373" t="s"/>
      <c r="T139" s="373" t="s"/>
      <c r="U139" s="373" t="s"/>
      <c r="V139" s="373" t="s"/>
      <c r="W139" s="373" t="s"/>
      <c r="X139" s="373" t="s"/>
      <c r="Y139" s="373" t="s"/>
      <c r="Z139" s="373" t="s"/>
      <c r="AA139" s="373" t="s"/>
    </row>
    <row r="140" spans="1:27">
      <c r="A140" s="361" t="s"/>
      <c r="B140" s="369" t="s"/>
      <c r="C140" s="361" t="s"/>
      <c r="D140" s="361" t="s"/>
      <c r="E140" s="361" t="s"/>
      <c r="F140" s="361" t="s"/>
      <c r="G140" s="361" t="s"/>
      <c r="H140" s="375" t="s"/>
      <c r="I140" s="361" t="s"/>
      <c r="J140" s="373" t="s"/>
      <c r="K140" s="373" t="s"/>
      <c r="L140" s="373" t="s"/>
      <c r="M140" s="373" t="s"/>
      <c r="N140" s="373" t="s"/>
      <c r="O140" s="373" t="s"/>
      <c r="P140" s="373" t="s"/>
      <c r="Q140" s="373" t="s"/>
      <c r="R140" s="373" t="s"/>
      <c r="S140" s="373" t="s"/>
      <c r="T140" s="373" t="s"/>
      <c r="U140" s="373" t="s"/>
      <c r="V140" s="373" t="s"/>
      <c r="W140" s="373" t="s"/>
      <c r="X140" s="373" t="s"/>
      <c r="Y140" s="373" t="s"/>
      <c r="Z140" s="373" t="s"/>
      <c r="AA140" s="373" t="s"/>
    </row>
    <row r="141" spans="1:27">
      <c r="A141" s="361" t="s"/>
      <c r="B141" s="369" t="s"/>
      <c r="C141" s="361" t="s"/>
      <c r="D141" s="361" t="s"/>
      <c r="E141" s="361" t="s"/>
      <c r="F141" s="361" t="s"/>
      <c r="G141" s="361" t="s"/>
      <c r="H141" s="375" t="s"/>
      <c r="I141" s="361" t="s"/>
      <c r="J141" s="373" t="s"/>
      <c r="K141" s="373" t="s"/>
      <c r="L141" s="373" t="s"/>
      <c r="M141" s="373" t="s"/>
      <c r="N141" s="373" t="s"/>
      <c r="O141" s="373" t="s"/>
      <c r="P141" s="373" t="s"/>
      <c r="Q141" s="373" t="s"/>
      <c r="R141" s="373" t="s"/>
      <c r="S141" s="373" t="s"/>
      <c r="T141" s="373" t="s"/>
      <c r="U141" s="373" t="s"/>
      <c r="V141" s="373" t="s"/>
      <c r="W141" s="373" t="s"/>
      <c r="X141" s="373" t="s"/>
      <c r="Y141" s="373" t="s"/>
      <c r="Z141" s="373" t="s"/>
      <c r="AA141" s="373" t="s"/>
    </row>
    <row r="142" spans="1:27">
      <c r="A142" s="361" t="s"/>
      <c r="B142" s="369" t="s"/>
      <c r="C142" s="361" t="s"/>
      <c r="D142" s="361" t="s"/>
      <c r="E142" s="361" t="s"/>
      <c r="F142" s="361" t="s"/>
      <c r="G142" s="361" t="s"/>
      <c r="H142" s="375" t="s"/>
      <c r="I142" s="361" t="s"/>
      <c r="J142" s="373" t="s"/>
      <c r="K142" s="373" t="s"/>
      <c r="L142" s="373" t="s"/>
      <c r="M142" s="373" t="s"/>
      <c r="N142" s="373" t="s"/>
      <c r="O142" s="373" t="s"/>
      <c r="P142" s="373" t="s"/>
      <c r="Q142" s="373" t="s"/>
      <c r="R142" s="373" t="s"/>
      <c r="S142" s="373" t="s"/>
      <c r="T142" s="373" t="s"/>
      <c r="U142" s="373" t="s"/>
      <c r="V142" s="373" t="s"/>
      <c r="W142" s="373" t="s"/>
      <c r="X142" s="373" t="s"/>
      <c r="Y142" s="373" t="s"/>
      <c r="Z142" s="373" t="s"/>
      <c r="AA142" s="373" t="s"/>
    </row>
    <row r="143" spans="1:27">
      <c r="A143" s="361" t="s"/>
      <c r="B143" s="369" t="s"/>
      <c r="C143" s="361" t="s"/>
      <c r="D143" s="361" t="s"/>
      <c r="E143" s="361" t="s"/>
      <c r="F143" s="361" t="s"/>
      <c r="G143" s="361" t="s"/>
      <c r="H143" s="375" t="s"/>
      <c r="I143" s="361" t="s"/>
      <c r="J143" s="373" t="s"/>
      <c r="K143" s="373" t="s"/>
      <c r="L143" s="373" t="s"/>
      <c r="M143" s="373" t="s"/>
      <c r="N143" s="373" t="s"/>
      <c r="O143" s="373" t="s"/>
      <c r="P143" s="373" t="s"/>
      <c r="Q143" s="373" t="s"/>
      <c r="R143" s="373" t="s"/>
      <c r="S143" s="373" t="s"/>
      <c r="T143" s="373" t="s"/>
      <c r="U143" s="373" t="s"/>
      <c r="V143" s="373" t="s"/>
      <c r="W143" s="373" t="s"/>
      <c r="X143" s="373" t="s"/>
      <c r="Y143" s="373" t="s"/>
      <c r="Z143" s="373" t="s"/>
      <c r="AA143" s="373" t="s"/>
    </row>
    <row r="144" spans="1:27">
      <c r="A144" s="361" t="s"/>
      <c r="B144" s="369" t="s"/>
      <c r="C144" s="361" t="s"/>
      <c r="D144" s="361" t="s"/>
      <c r="E144" s="361" t="s"/>
      <c r="F144" s="361" t="s"/>
      <c r="G144" s="361" t="s"/>
      <c r="H144" s="375" t="s"/>
      <c r="I144" s="361" t="s"/>
      <c r="J144" s="373" t="s"/>
      <c r="K144" s="373" t="s"/>
      <c r="L144" s="373" t="s"/>
      <c r="M144" s="373" t="s"/>
      <c r="N144" s="373" t="s"/>
      <c r="O144" s="373" t="s"/>
      <c r="P144" s="373" t="s"/>
      <c r="Q144" s="373" t="s"/>
      <c r="R144" s="373" t="s"/>
      <c r="S144" s="373" t="s"/>
      <c r="T144" s="373" t="s"/>
      <c r="U144" s="373" t="s"/>
      <c r="V144" s="373" t="s"/>
      <c r="W144" s="373" t="s"/>
      <c r="X144" s="373" t="s"/>
      <c r="Y144" s="373" t="s"/>
      <c r="Z144" s="373" t="s"/>
      <c r="AA144" s="373" t="s"/>
    </row>
    <row r="145" spans="1:27">
      <c r="A145" s="361" t="s"/>
      <c r="B145" s="369" t="s"/>
      <c r="C145" s="361" t="s"/>
      <c r="D145" s="361" t="s"/>
      <c r="E145" s="361" t="s"/>
      <c r="F145" s="361" t="s"/>
      <c r="G145" s="361" t="s"/>
      <c r="H145" s="375" t="s"/>
      <c r="I145" s="361" t="s"/>
      <c r="J145" s="373" t="s"/>
      <c r="K145" s="373" t="s"/>
      <c r="L145" s="373" t="s"/>
      <c r="M145" s="373" t="s"/>
      <c r="N145" s="373" t="s"/>
      <c r="O145" s="373" t="s"/>
      <c r="P145" s="373" t="s"/>
      <c r="Q145" s="373" t="s"/>
      <c r="R145" s="373" t="s"/>
      <c r="S145" s="373" t="s"/>
      <c r="T145" s="373" t="s"/>
      <c r="U145" s="373" t="s"/>
      <c r="V145" s="373" t="s"/>
      <c r="W145" s="373" t="s"/>
      <c r="X145" s="373" t="s"/>
      <c r="Y145" s="373" t="s"/>
      <c r="Z145" s="373" t="s"/>
      <c r="AA145" s="373" t="s"/>
    </row>
    <row r="146" spans="1:27">
      <c r="A146" s="361" t="s"/>
      <c r="B146" s="369" t="s"/>
      <c r="C146" s="361" t="s"/>
      <c r="D146" s="361" t="s"/>
      <c r="E146" s="361" t="s"/>
      <c r="F146" s="361" t="s"/>
      <c r="G146" s="361" t="s"/>
      <c r="H146" s="375" t="s"/>
      <c r="I146" s="361" t="s"/>
      <c r="J146" s="373" t="s"/>
      <c r="K146" s="373" t="s"/>
      <c r="L146" s="373" t="s"/>
      <c r="M146" s="373" t="s"/>
      <c r="N146" s="373" t="s"/>
      <c r="O146" s="373" t="s"/>
      <c r="P146" s="373" t="s"/>
      <c r="Q146" s="373" t="s"/>
      <c r="R146" s="373" t="s"/>
      <c r="S146" s="373" t="s"/>
      <c r="T146" s="373" t="s"/>
      <c r="U146" s="373" t="s"/>
      <c r="V146" s="373" t="s"/>
      <c r="W146" s="373" t="s"/>
      <c r="X146" s="373" t="s"/>
      <c r="Y146" s="373" t="s"/>
      <c r="Z146" s="373" t="s"/>
      <c r="AA146" s="373" t="s"/>
    </row>
    <row r="147" spans="1:27">
      <c r="A147" s="361" t="s"/>
      <c r="B147" s="369" t="s"/>
      <c r="C147" s="361" t="s"/>
      <c r="D147" s="361" t="s"/>
      <c r="E147" s="361" t="s"/>
      <c r="F147" s="361" t="s"/>
      <c r="G147" s="361" t="s"/>
      <c r="H147" s="375" t="s"/>
      <c r="I147" s="361" t="s"/>
      <c r="J147" s="373" t="s"/>
      <c r="K147" s="373" t="s"/>
      <c r="L147" s="373" t="s"/>
      <c r="M147" s="373" t="s"/>
      <c r="N147" s="373" t="s"/>
      <c r="O147" s="373" t="s"/>
      <c r="P147" s="373" t="s"/>
      <c r="Q147" s="373" t="s"/>
      <c r="R147" s="373" t="s"/>
      <c r="S147" s="373" t="s"/>
      <c r="T147" s="373" t="s"/>
      <c r="U147" s="373" t="s"/>
      <c r="V147" s="373" t="s"/>
      <c r="W147" s="373" t="s"/>
      <c r="X147" s="373" t="s"/>
      <c r="Y147" s="373" t="s"/>
      <c r="Z147" s="373" t="s"/>
      <c r="AA147" s="373" t="s"/>
    </row>
    <row r="148" spans="1:27">
      <c r="A148" s="361" t="s"/>
      <c r="B148" s="369" t="s"/>
      <c r="C148" s="361" t="s"/>
      <c r="D148" s="361" t="s"/>
      <c r="E148" s="361" t="s"/>
      <c r="F148" s="361" t="s"/>
      <c r="G148" s="361" t="s"/>
      <c r="H148" s="375" t="s"/>
      <c r="I148" s="361" t="s"/>
      <c r="J148" s="373" t="s"/>
      <c r="K148" s="373" t="s"/>
      <c r="L148" s="373" t="s"/>
      <c r="M148" s="373" t="s"/>
      <c r="N148" s="373" t="s"/>
      <c r="O148" s="373" t="s"/>
      <c r="P148" s="373" t="s"/>
      <c r="Q148" s="373" t="s"/>
      <c r="R148" s="373" t="s"/>
      <c r="S148" s="373" t="s"/>
      <c r="T148" s="373" t="s"/>
      <c r="U148" s="373" t="s"/>
      <c r="V148" s="373" t="s"/>
      <c r="W148" s="373" t="s"/>
      <c r="X148" s="373" t="s"/>
      <c r="Y148" s="373" t="s"/>
      <c r="Z148" s="373" t="s"/>
      <c r="AA148" s="373" t="s"/>
    </row>
    <row r="149" spans="1:27">
      <c r="A149" s="361" t="s"/>
      <c r="B149" s="369" t="s"/>
      <c r="C149" s="361" t="s"/>
      <c r="D149" s="361" t="s"/>
      <c r="E149" s="361" t="s"/>
      <c r="F149" s="361" t="s"/>
      <c r="G149" s="361" t="s"/>
      <c r="H149" s="375" t="s"/>
      <c r="I149" s="361" t="s"/>
      <c r="J149" s="373" t="s"/>
      <c r="K149" s="373" t="s"/>
      <c r="L149" s="373" t="s"/>
      <c r="M149" s="373" t="s"/>
      <c r="N149" s="373" t="s"/>
      <c r="O149" s="373" t="s"/>
      <c r="P149" s="373" t="s"/>
      <c r="Q149" s="373" t="s"/>
      <c r="R149" s="373" t="s"/>
      <c r="S149" s="373" t="s"/>
      <c r="T149" s="373" t="s"/>
      <c r="U149" s="373" t="s"/>
      <c r="V149" s="373" t="s"/>
      <c r="W149" s="373" t="s"/>
      <c r="X149" s="373" t="s"/>
      <c r="Y149" s="373" t="s"/>
      <c r="Z149" s="373" t="s"/>
      <c r="AA149" s="373" t="s"/>
    </row>
    <row r="150" spans="1:27">
      <c r="A150" s="361" t="s"/>
      <c r="B150" s="369" t="s"/>
      <c r="C150" s="361" t="s"/>
      <c r="D150" s="361" t="s"/>
      <c r="E150" s="361" t="s"/>
      <c r="F150" s="361" t="s"/>
      <c r="G150" s="361" t="s"/>
      <c r="H150" s="375" t="s"/>
      <c r="I150" s="361" t="s"/>
      <c r="J150" s="373" t="s"/>
      <c r="K150" s="373" t="s"/>
      <c r="L150" s="373" t="s"/>
      <c r="M150" s="373" t="s"/>
      <c r="N150" s="373" t="s"/>
      <c r="O150" s="373" t="s"/>
      <c r="P150" s="373" t="s"/>
      <c r="Q150" s="373" t="s"/>
      <c r="R150" s="373" t="s"/>
      <c r="S150" s="373" t="s"/>
      <c r="T150" s="373" t="s"/>
      <c r="U150" s="373" t="s"/>
      <c r="V150" s="373" t="s"/>
      <c r="W150" s="373" t="s"/>
      <c r="X150" s="373" t="s"/>
      <c r="Y150" s="373" t="s"/>
      <c r="Z150" s="373" t="s"/>
      <c r="AA150" s="373" t="s"/>
    </row>
    <row r="151" spans="1:27">
      <c r="A151" s="361" t="s"/>
      <c r="B151" s="369" t="s"/>
      <c r="C151" s="361" t="s"/>
      <c r="D151" s="361" t="s"/>
      <c r="E151" s="361" t="s"/>
      <c r="F151" s="361" t="s"/>
      <c r="G151" s="361" t="s"/>
      <c r="H151" s="375" t="s"/>
      <c r="I151" s="361" t="s"/>
      <c r="J151" s="373" t="s"/>
      <c r="K151" s="373" t="s"/>
      <c r="L151" s="373" t="s"/>
      <c r="M151" s="373" t="s"/>
      <c r="N151" s="373" t="s"/>
      <c r="O151" s="373" t="s"/>
      <c r="P151" s="373" t="s"/>
      <c r="Q151" s="373" t="s"/>
      <c r="R151" s="373" t="s"/>
      <c r="S151" s="373" t="s"/>
      <c r="T151" s="373" t="s"/>
      <c r="U151" s="373" t="s"/>
      <c r="V151" s="373" t="s"/>
      <c r="W151" s="373" t="s"/>
      <c r="X151" s="373" t="s"/>
      <c r="Y151" s="373" t="s"/>
      <c r="Z151" s="373" t="s"/>
      <c r="AA151" s="373" t="s"/>
    </row>
    <row r="152" spans="1:27">
      <c r="A152" s="361" t="s"/>
      <c r="B152" s="369" t="s"/>
      <c r="C152" s="361" t="s"/>
      <c r="D152" s="361" t="s"/>
      <c r="E152" s="361" t="s"/>
      <c r="F152" s="361" t="s"/>
      <c r="G152" s="361" t="s"/>
      <c r="H152" s="375" t="s"/>
      <c r="I152" s="361" t="s"/>
      <c r="J152" s="373" t="s"/>
      <c r="K152" s="373" t="s"/>
      <c r="L152" s="373" t="s"/>
      <c r="M152" s="373" t="s"/>
      <c r="N152" s="373" t="s"/>
      <c r="O152" s="373" t="s"/>
      <c r="P152" s="373" t="s"/>
      <c r="Q152" s="373" t="s"/>
      <c r="R152" s="373" t="s"/>
      <c r="S152" s="373" t="s"/>
      <c r="T152" s="373" t="s"/>
      <c r="U152" s="373" t="s"/>
      <c r="V152" s="373" t="s"/>
      <c r="W152" s="373" t="s"/>
      <c r="X152" s="373" t="s"/>
      <c r="Y152" s="373" t="s"/>
      <c r="Z152" s="373" t="s"/>
      <c r="AA152" s="373" t="s"/>
    </row>
    <row r="153" spans="1:27">
      <c r="A153" s="361" t="s"/>
      <c r="B153" s="369" t="s"/>
      <c r="C153" s="361" t="s"/>
      <c r="D153" s="361" t="s"/>
      <c r="E153" s="361" t="s"/>
      <c r="F153" s="361" t="s"/>
      <c r="G153" s="361" t="s"/>
      <c r="H153" s="375" t="s"/>
      <c r="I153" s="361" t="s"/>
      <c r="J153" s="373" t="s"/>
      <c r="K153" s="373" t="s"/>
      <c r="L153" s="373" t="s"/>
      <c r="M153" s="373" t="s"/>
      <c r="N153" s="373" t="s"/>
      <c r="O153" s="373" t="s"/>
      <c r="P153" s="373" t="s"/>
      <c r="Q153" s="373" t="s"/>
      <c r="R153" s="373" t="s"/>
      <c r="S153" s="373" t="s"/>
      <c r="T153" s="373" t="s"/>
      <c r="U153" s="373" t="s"/>
      <c r="V153" s="373" t="s"/>
      <c r="W153" s="373" t="s"/>
      <c r="X153" s="373" t="s"/>
      <c r="Y153" s="373" t="s"/>
      <c r="Z153" s="373" t="s"/>
      <c r="AA153" s="373" t="s"/>
    </row>
    <row r="154" spans="1:27">
      <c r="A154" s="361" t="s"/>
      <c r="B154" s="369" t="s"/>
      <c r="C154" s="361" t="s"/>
      <c r="D154" s="361" t="s"/>
      <c r="E154" s="361" t="s"/>
      <c r="F154" s="361" t="s"/>
      <c r="G154" s="361" t="s"/>
      <c r="H154" s="375" t="s"/>
      <c r="I154" s="361" t="s"/>
      <c r="J154" s="373" t="s"/>
      <c r="K154" s="373" t="s"/>
      <c r="L154" s="373" t="s"/>
      <c r="M154" s="373" t="s"/>
      <c r="N154" s="373" t="s"/>
      <c r="O154" s="373" t="s"/>
      <c r="P154" s="373" t="s"/>
      <c r="Q154" s="373" t="s"/>
      <c r="R154" s="373" t="s"/>
      <c r="S154" s="373" t="s"/>
      <c r="T154" s="373" t="s"/>
      <c r="U154" s="373" t="s"/>
      <c r="V154" s="373" t="s"/>
      <c r="W154" s="373" t="s"/>
      <c r="X154" s="373" t="s"/>
      <c r="Y154" s="373" t="s"/>
      <c r="Z154" s="373" t="s"/>
      <c r="AA154" s="373" t="s"/>
    </row>
    <row r="155" spans="1:27">
      <c r="A155" s="361" t="s"/>
      <c r="B155" s="369" t="s"/>
      <c r="C155" s="361" t="s"/>
      <c r="D155" s="361" t="s"/>
      <c r="E155" s="361" t="s"/>
      <c r="F155" s="361" t="s"/>
      <c r="G155" s="361" t="s"/>
      <c r="H155" s="375" t="s"/>
      <c r="I155" s="361" t="s"/>
      <c r="J155" s="373" t="s"/>
      <c r="K155" s="373" t="s"/>
      <c r="L155" s="373" t="s"/>
      <c r="M155" s="373" t="s"/>
      <c r="N155" s="373" t="s"/>
      <c r="O155" s="373" t="s"/>
      <c r="P155" s="373" t="s"/>
      <c r="Q155" s="373" t="s"/>
      <c r="R155" s="373" t="s"/>
      <c r="S155" s="373" t="s"/>
      <c r="T155" s="373" t="s"/>
      <c r="U155" s="373" t="s"/>
      <c r="V155" s="373" t="s"/>
      <c r="W155" s="373" t="s"/>
      <c r="X155" s="373" t="s"/>
      <c r="Y155" s="373" t="s"/>
      <c r="Z155" s="373" t="s"/>
      <c r="AA155" s="373" t="s"/>
    </row>
    <row r="156" spans="1:27">
      <c r="A156" s="361" t="s"/>
      <c r="B156" s="369" t="s"/>
      <c r="C156" s="361" t="s"/>
      <c r="D156" s="361" t="s"/>
      <c r="E156" s="361" t="s"/>
      <c r="F156" s="361" t="s"/>
      <c r="G156" s="361" t="s"/>
      <c r="H156" s="375" t="s"/>
      <c r="I156" s="361" t="s"/>
      <c r="J156" s="373" t="s"/>
      <c r="K156" s="373" t="s"/>
      <c r="L156" s="373" t="s"/>
      <c r="M156" s="373" t="s"/>
      <c r="N156" s="373" t="s"/>
      <c r="O156" s="373" t="s"/>
      <c r="P156" s="373" t="s"/>
      <c r="Q156" s="373" t="s"/>
      <c r="R156" s="373" t="s"/>
      <c r="S156" s="373" t="s"/>
      <c r="T156" s="373" t="s"/>
      <c r="U156" s="373" t="s"/>
      <c r="V156" s="373" t="s"/>
      <c r="W156" s="373" t="s"/>
      <c r="X156" s="373" t="s"/>
      <c r="Y156" s="373" t="s"/>
      <c r="Z156" s="373" t="s"/>
      <c r="AA156" s="373" t="s"/>
    </row>
    <row r="157" spans="1:27">
      <c r="A157" s="361" t="s"/>
      <c r="B157" s="369" t="s"/>
      <c r="C157" s="361" t="s"/>
      <c r="D157" s="361" t="s"/>
      <c r="E157" s="361" t="s"/>
      <c r="F157" s="361" t="s"/>
      <c r="G157" s="361" t="s"/>
      <c r="H157" s="375" t="s"/>
      <c r="I157" s="361" t="s"/>
      <c r="J157" s="373" t="s"/>
      <c r="K157" s="373" t="s"/>
      <c r="L157" s="373" t="s"/>
      <c r="M157" s="373" t="s"/>
      <c r="N157" s="373" t="s"/>
      <c r="O157" s="373" t="s"/>
      <c r="P157" s="373" t="s"/>
      <c r="Q157" s="373" t="s"/>
      <c r="R157" s="373" t="s"/>
      <c r="S157" s="373" t="s"/>
      <c r="T157" s="373" t="s"/>
      <c r="U157" s="373" t="s"/>
      <c r="V157" s="373" t="s"/>
      <c r="W157" s="373" t="s"/>
      <c r="X157" s="373" t="s"/>
      <c r="Y157" s="373" t="s"/>
      <c r="Z157" s="373" t="s"/>
      <c r="AA157" s="373" t="s"/>
    </row>
    <row r="158" spans="1:27">
      <c r="A158" s="361" t="s"/>
      <c r="B158" s="369" t="s"/>
      <c r="C158" s="361" t="s"/>
      <c r="D158" s="361" t="s"/>
      <c r="E158" s="361" t="s"/>
      <c r="F158" s="361" t="s"/>
      <c r="G158" s="361" t="s"/>
      <c r="H158" s="375" t="s"/>
      <c r="I158" s="361" t="s"/>
      <c r="J158" s="373" t="s"/>
      <c r="K158" s="373" t="s"/>
      <c r="L158" s="373" t="s"/>
      <c r="M158" s="373" t="s"/>
      <c r="N158" s="373" t="s"/>
      <c r="O158" s="373" t="s"/>
      <c r="P158" s="373" t="s"/>
      <c r="Q158" s="373" t="s"/>
      <c r="R158" s="373" t="s"/>
      <c r="S158" s="373" t="s"/>
      <c r="T158" s="373" t="s"/>
      <c r="U158" s="373" t="s"/>
      <c r="V158" s="373" t="s"/>
      <c r="W158" s="373" t="s"/>
      <c r="X158" s="373" t="s"/>
      <c r="Y158" s="373" t="s"/>
      <c r="Z158" s="373" t="s"/>
      <c r="AA158" s="373" t="s"/>
    </row>
    <row r="159" spans="1:27">
      <c r="A159" s="361" t="s"/>
      <c r="B159" s="369" t="s"/>
      <c r="C159" s="361" t="s"/>
      <c r="D159" s="361" t="s"/>
      <c r="E159" s="361" t="s"/>
      <c r="F159" s="361" t="s"/>
      <c r="G159" s="361" t="s"/>
      <c r="H159" s="375" t="s"/>
      <c r="I159" s="361" t="s"/>
      <c r="J159" s="373" t="s"/>
      <c r="K159" s="373" t="s"/>
      <c r="L159" s="373" t="s"/>
      <c r="M159" s="373" t="s"/>
      <c r="N159" s="373" t="s"/>
      <c r="O159" s="373" t="s"/>
      <c r="P159" s="373" t="s"/>
      <c r="Q159" s="373" t="s"/>
      <c r="R159" s="373" t="s"/>
      <c r="S159" s="373" t="s"/>
      <c r="T159" s="373" t="s"/>
      <c r="U159" s="373" t="s"/>
      <c r="V159" s="373" t="s"/>
      <c r="W159" s="373" t="s"/>
      <c r="X159" s="373" t="s"/>
      <c r="Y159" s="373" t="s"/>
      <c r="Z159" s="373" t="s"/>
      <c r="AA159" s="373" t="s"/>
    </row>
    <row r="160" spans="1:27">
      <c r="A160" s="361" t="s"/>
      <c r="B160" s="369" t="s"/>
      <c r="C160" s="361" t="s"/>
      <c r="D160" s="361" t="s"/>
      <c r="E160" s="361" t="s"/>
      <c r="F160" s="361" t="s"/>
      <c r="G160" s="361" t="s"/>
      <c r="H160" s="375" t="s"/>
      <c r="I160" s="361" t="s"/>
      <c r="J160" s="373" t="s"/>
      <c r="K160" s="373" t="s"/>
      <c r="L160" s="373" t="s"/>
      <c r="M160" s="373" t="s"/>
      <c r="N160" s="373" t="s"/>
      <c r="O160" s="373" t="s"/>
      <c r="P160" s="373" t="s"/>
      <c r="Q160" s="373" t="s"/>
      <c r="R160" s="373" t="s"/>
      <c r="S160" s="373" t="s"/>
      <c r="T160" s="373" t="s"/>
      <c r="U160" s="373" t="s"/>
      <c r="V160" s="373" t="s"/>
      <c r="W160" s="373" t="s"/>
      <c r="X160" s="373" t="s"/>
      <c r="Y160" s="373" t="s"/>
      <c r="Z160" s="373" t="s"/>
      <c r="AA160" s="373" t="s"/>
    </row>
    <row r="161" spans="1:27">
      <c r="A161" s="361" t="s"/>
      <c r="B161" s="369" t="s"/>
      <c r="C161" s="361" t="s"/>
      <c r="D161" s="361" t="s"/>
      <c r="E161" s="361" t="s"/>
      <c r="F161" s="361" t="s"/>
      <c r="G161" s="361" t="s"/>
      <c r="H161" s="375" t="s"/>
      <c r="I161" s="361" t="s"/>
      <c r="J161" s="373" t="s"/>
      <c r="K161" s="373" t="s"/>
      <c r="L161" s="373" t="s"/>
      <c r="M161" s="373" t="s"/>
      <c r="N161" s="373" t="s"/>
      <c r="O161" s="373" t="s"/>
      <c r="P161" s="373" t="s"/>
      <c r="Q161" s="373" t="s"/>
      <c r="R161" s="373" t="s"/>
      <c r="S161" s="373" t="s"/>
      <c r="T161" s="373" t="s"/>
      <c r="U161" s="373" t="s"/>
      <c r="V161" s="373" t="s"/>
      <c r="W161" s="373" t="s"/>
      <c r="X161" s="373" t="s"/>
      <c r="Y161" s="373" t="s"/>
      <c r="Z161" s="373" t="s"/>
      <c r="AA161" s="373" t="s"/>
    </row>
    <row r="162" spans="1:27">
      <c r="A162" s="361" t="s"/>
      <c r="B162" s="369" t="s"/>
      <c r="C162" s="361" t="s"/>
      <c r="D162" s="361" t="s"/>
      <c r="E162" s="361" t="s"/>
      <c r="F162" s="361" t="s"/>
      <c r="G162" s="361" t="s"/>
      <c r="H162" s="375" t="s"/>
      <c r="I162" s="361" t="s"/>
      <c r="J162" s="373" t="s"/>
      <c r="K162" s="373" t="s"/>
      <c r="L162" s="373" t="s"/>
      <c r="M162" s="373" t="s"/>
      <c r="N162" s="373" t="s"/>
      <c r="O162" s="373" t="s"/>
      <c r="P162" s="373" t="s"/>
      <c r="Q162" s="373" t="s"/>
      <c r="R162" s="373" t="s"/>
      <c r="S162" s="373" t="s"/>
      <c r="T162" s="373" t="s"/>
      <c r="U162" s="373" t="s"/>
      <c r="V162" s="373" t="s"/>
      <c r="W162" s="373" t="s"/>
      <c r="X162" s="373" t="s"/>
      <c r="Y162" s="373" t="s"/>
      <c r="Z162" s="373" t="s"/>
      <c r="AA162" s="373" t="s"/>
    </row>
    <row r="163" spans="1:27">
      <c r="A163" s="361" t="s"/>
      <c r="B163" s="369" t="s"/>
      <c r="C163" s="361" t="s"/>
      <c r="D163" s="361" t="s"/>
      <c r="E163" s="361" t="s"/>
      <c r="F163" s="361" t="s"/>
      <c r="G163" s="361" t="s"/>
      <c r="H163" s="375" t="s"/>
      <c r="I163" s="361" t="s"/>
      <c r="J163" s="373" t="s"/>
      <c r="K163" s="373" t="s"/>
      <c r="L163" s="373" t="s"/>
      <c r="M163" s="373" t="s"/>
      <c r="N163" s="373" t="s"/>
      <c r="O163" s="373" t="s"/>
      <c r="P163" s="373" t="s"/>
      <c r="Q163" s="373" t="s"/>
      <c r="R163" s="373" t="s"/>
      <c r="S163" s="373" t="s"/>
      <c r="T163" s="373" t="s"/>
      <c r="U163" s="373" t="s"/>
      <c r="V163" s="373" t="s"/>
      <c r="W163" s="373" t="s"/>
      <c r="X163" s="373" t="s"/>
      <c r="Y163" s="373" t="s"/>
      <c r="Z163" s="373" t="s"/>
      <c r="AA163" s="373" t="s"/>
    </row>
    <row r="164" spans="1:27">
      <c r="A164" s="361" t="s"/>
      <c r="B164" s="369" t="s"/>
      <c r="C164" s="361" t="s"/>
      <c r="D164" s="361" t="s"/>
      <c r="E164" s="361" t="s"/>
      <c r="F164" s="361" t="s"/>
      <c r="G164" s="361" t="s"/>
      <c r="H164" s="375" t="s"/>
      <c r="I164" s="361" t="s"/>
      <c r="J164" s="373" t="s"/>
      <c r="K164" s="373" t="s"/>
      <c r="L164" s="373" t="s"/>
      <c r="M164" s="373" t="s"/>
      <c r="N164" s="373" t="s"/>
      <c r="O164" s="373" t="s"/>
      <c r="P164" s="373" t="s"/>
      <c r="Q164" s="373" t="s"/>
      <c r="R164" s="373" t="s"/>
      <c r="S164" s="373" t="s"/>
      <c r="T164" s="373" t="s"/>
      <c r="U164" s="373" t="s"/>
      <c r="V164" s="373" t="s"/>
      <c r="W164" s="373" t="s"/>
      <c r="X164" s="373" t="s"/>
      <c r="Y164" s="373" t="s"/>
      <c r="Z164" s="373" t="s"/>
      <c r="AA164" s="373" t="s"/>
    </row>
    <row r="165" spans="1:27">
      <c r="A165" s="361" t="s"/>
      <c r="B165" s="369" t="s"/>
      <c r="C165" s="361" t="s"/>
      <c r="D165" s="361" t="s"/>
      <c r="E165" s="361" t="s"/>
      <c r="F165" s="361" t="s"/>
      <c r="G165" s="361" t="s"/>
      <c r="H165" s="375" t="s"/>
      <c r="I165" s="361" t="s"/>
      <c r="J165" s="373" t="s"/>
      <c r="K165" s="373" t="s"/>
      <c r="L165" s="373" t="s"/>
      <c r="M165" s="373" t="s"/>
      <c r="N165" s="373" t="s"/>
      <c r="O165" s="373" t="s"/>
      <c r="P165" s="373" t="s"/>
      <c r="Q165" s="373" t="s"/>
      <c r="R165" s="373" t="s"/>
      <c r="S165" s="373" t="s"/>
      <c r="T165" s="373" t="s"/>
      <c r="U165" s="373" t="s"/>
      <c r="V165" s="373" t="s"/>
      <c r="W165" s="373" t="s"/>
      <c r="X165" s="373" t="s"/>
      <c r="Y165" s="373" t="s"/>
      <c r="Z165" s="373" t="s"/>
      <c r="AA165" s="373" t="s"/>
    </row>
    <row r="166" spans="1:27">
      <c r="A166" s="361" t="s"/>
      <c r="B166" s="369" t="s"/>
      <c r="C166" s="361" t="s"/>
      <c r="D166" s="361" t="s"/>
      <c r="E166" s="361" t="s"/>
      <c r="F166" s="361" t="s"/>
      <c r="G166" s="361" t="s"/>
      <c r="H166" s="375" t="s"/>
      <c r="I166" s="361" t="s"/>
      <c r="J166" s="373" t="s"/>
      <c r="K166" s="373" t="s"/>
      <c r="L166" s="373" t="s"/>
      <c r="M166" s="373" t="s"/>
      <c r="N166" s="373" t="s"/>
      <c r="O166" s="373" t="s"/>
      <c r="P166" s="373" t="s"/>
      <c r="Q166" s="373" t="s"/>
      <c r="R166" s="373" t="s"/>
      <c r="S166" s="373" t="s"/>
      <c r="T166" s="373" t="s"/>
      <c r="U166" s="373" t="s"/>
      <c r="V166" s="373" t="s"/>
      <c r="W166" s="373" t="s"/>
      <c r="X166" s="373" t="s"/>
      <c r="Y166" s="373" t="s"/>
      <c r="Z166" s="373" t="s"/>
      <c r="AA166" s="373" t="s"/>
    </row>
    <row r="167" spans="1:27">
      <c r="A167" s="361" t="s"/>
      <c r="B167" s="369" t="s"/>
      <c r="C167" s="361" t="s"/>
      <c r="D167" s="361" t="s"/>
      <c r="E167" s="361" t="s"/>
      <c r="F167" s="361" t="s"/>
      <c r="G167" s="361" t="s"/>
      <c r="H167" s="375" t="s"/>
      <c r="I167" s="361" t="s"/>
      <c r="J167" s="373" t="s"/>
      <c r="K167" s="373" t="s"/>
      <c r="L167" s="373" t="s"/>
      <c r="M167" s="373" t="s"/>
      <c r="N167" s="373" t="s"/>
      <c r="O167" s="373" t="s"/>
      <c r="P167" s="373" t="s"/>
      <c r="Q167" s="373" t="s"/>
      <c r="R167" s="373" t="s"/>
      <c r="S167" s="373" t="s"/>
      <c r="T167" s="373" t="s"/>
      <c r="U167" s="373" t="s"/>
      <c r="V167" s="373" t="s"/>
      <c r="W167" s="373" t="s"/>
      <c r="X167" s="373" t="s"/>
      <c r="Y167" s="373" t="s"/>
      <c r="Z167" s="373" t="s"/>
      <c r="AA167" s="373" t="s"/>
    </row>
    <row r="168" spans="1:27">
      <c r="A168" s="361" t="s"/>
      <c r="B168" s="369" t="s"/>
      <c r="C168" s="361" t="s"/>
      <c r="D168" s="361" t="s"/>
      <c r="E168" s="361" t="s"/>
      <c r="F168" s="361" t="s"/>
      <c r="G168" s="361" t="s"/>
      <c r="H168" s="375" t="s"/>
      <c r="I168" s="361" t="s"/>
      <c r="J168" s="373" t="s"/>
      <c r="K168" s="373" t="s"/>
      <c r="L168" s="373" t="s"/>
      <c r="M168" s="373" t="s"/>
      <c r="N168" s="373" t="s"/>
      <c r="O168" s="373" t="s"/>
      <c r="P168" s="373" t="s"/>
      <c r="Q168" s="373" t="s"/>
      <c r="R168" s="373" t="s"/>
      <c r="S168" s="373" t="s"/>
      <c r="T168" s="373" t="s"/>
      <c r="U168" s="373" t="s"/>
      <c r="V168" s="373" t="s"/>
      <c r="W168" s="373" t="s"/>
      <c r="X168" s="373" t="s"/>
      <c r="Y168" s="373" t="s"/>
      <c r="Z168" s="373" t="s"/>
      <c r="AA168" s="373" t="s"/>
    </row>
    <row r="169" spans="1:27">
      <c r="A169" s="361" t="s"/>
      <c r="B169" s="369" t="s"/>
      <c r="C169" s="361" t="s"/>
      <c r="D169" s="361" t="s"/>
      <c r="E169" s="361" t="s"/>
      <c r="F169" s="361" t="s"/>
      <c r="G169" s="361" t="s"/>
      <c r="H169" s="375" t="s"/>
      <c r="I169" s="361" t="s"/>
      <c r="J169" s="373" t="s"/>
      <c r="K169" s="373" t="s"/>
      <c r="L169" s="373" t="s"/>
      <c r="M169" s="373" t="s"/>
      <c r="N169" s="373" t="s"/>
      <c r="O169" s="373" t="s"/>
      <c r="P169" s="373" t="s"/>
      <c r="Q169" s="373" t="s"/>
      <c r="R169" s="373" t="s"/>
      <c r="S169" s="373" t="s"/>
      <c r="T169" s="373" t="s"/>
      <c r="U169" s="373" t="s"/>
      <c r="V169" s="373" t="s"/>
      <c r="W169" s="373" t="s"/>
      <c r="X169" s="373" t="s"/>
      <c r="Y169" s="373" t="s"/>
      <c r="Z169" s="373" t="s"/>
      <c r="AA169" s="373" t="s"/>
    </row>
    <row r="170" spans="1:27">
      <c r="A170" s="361" t="s"/>
      <c r="B170" s="369" t="s"/>
      <c r="C170" s="361" t="s"/>
      <c r="D170" s="361" t="s"/>
      <c r="E170" s="361" t="s"/>
      <c r="F170" s="361" t="s"/>
      <c r="G170" s="361" t="s"/>
      <c r="H170" s="375" t="s"/>
      <c r="I170" s="361" t="s"/>
      <c r="J170" s="373" t="s"/>
      <c r="K170" s="373" t="s"/>
      <c r="L170" s="373" t="s"/>
      <c r="M170" s="373" t="s"/>
      <c r="N170" s="373" t="s"/>
      <c r="O170" s="373" t="s"/>
      <c r="P170" s="373" t="s"/>
      <c r="Q170" s="373" t="s"/>
      <c r="R170" s="373" t="s"/>
      <c r="S170" s="373" t="s"/>
      <c r="T170" s="373" t="s"/>
      <c r="U170" s="373" t="s"/>
      <c r="V170" s="373" t="s"/>
      <c r="W170" s="373" t="s"/>
      <c r="X170" s="373" t="s"/>
      <c r="Y170" s="373" t="s"/>
      <c r="Z170" s="373" t="s"/>
      <c r="AA170" s="373" t="s"/>
    </row>
    <row r="171" spans="1:27">
      <c r="A171" s="361" t="s"/>
      <c r="B171" s="369" t="s"/>
      <c r="C171" s="361" t="s"/>
      <c r="D171" s="361" t="s"/>
      <c r="E171" s="361" t="s"/>
      <c r="F171" s="361" t="s"/>
      <c r="G171" s="361" t="s"/>
      <c r="H171" s="375" t="s"/>
      <c r="I171" s="361" t="s"/>
      <c r="J171" s="373" t="s"/>
      <c r="K171" s="373" t="s"/>
      <c r="L171" s="373" t="s"/>
      <c r="M171" s="373" t="s"/>
      <c r="N171" s="373" t="s"/>
      <c r="O171" s="373" t="s"/>
      <c r="P171" s="373" t="s"/>
      <c r="Q171" s="373" t="s"/>
      <c r="R171" s="373" t="s"/>
      <c r="S171" s="373" t="s"/>
      <c r="T171" s="373" t="s"/>
      <c r="U171" s="373" t="s"/>
      <c r="V171" s="373" t="s"/>
      <c r="W171" s="373" t="s"/>
      <c r="X171" s="373" t="s"/>
      <c r="Y171" s="373" t="s"/>
      <c r="Z171" s="373" t="s"/>
      <c r="AA171" s="373" t="s"/>
    </row>
    <row r="172" spans="1:27">
      <c r="A172" s="361" t="s"/>
      <c r="B172" s="369" t="s"/>
      <c r="C172" s="361" t="s"/>
      <c r="D172" s="361" t="s"/>
      <c r="E172" s="361" t="s"/>
      <c r="F172" s="361" t="s"/>
      <c r="G172" s="361" t="s"/>
      <c r="H172" s="375" t="s"/>
      <c r="I172" s="361" t="s"/>
      <c r="J172" s="373" t="s"/>
      <c r="K172" s="373" t="s"/>
      <c r="L172" s="373" t="s"/>
      <c r="M172" s="373" t="s"/>
      <c r="N172" s="373" t="s"/>
      <c r="O172" s="373" t="s"/>
      <c r="P172" s="373" t="s"/>
      <c r="Q172" s="373" t="s"/>
      <c r="R172" s="373" t="s"/>
      <c r="S172" s="373" t="s"/>
      <c r="T172" s="373" t="s"/>
      <c r="U172" s="373" t="s"/>
      <c r="V172" s="373" t="s"/>
      <c r="W172" s="373" t="s"/>
      <c r="X172" s="373" t="s"/>
      <c r="Y172" s="373" t="s"/>
      <c r="Z172" s="373" t="s"/>
      <c r="AA172" s="373" t="s"/>
    </row>
    <row r="173" spans="1:27">
      <c r="A173" s="361" t="s"/>
      <c r="B173" s="369" t="s"/>
      <c r="C173" s="361" t="s"/>
      <c r="D173" s="361" t="s"/>
      <c r="E173" s="361" t="s"/>
      <c r="F173" s="361" t="s"/>
      <c r="G173" s="361" t="s"/>
      <c r="H173" s="375" t="s"/>
      <c r="I173" s="361" t="s"/>
      <c r="J173" s="373" t="s"/>
      <c r="K173" s="373" t="s"/>
      <c r="L173" s="373" t="s"/>
      <c r="M173" s="373" t="s"/>
      <c r="N173" s="373" t="s"/>
      <c r="O173" s="373" t="s"/>
      <c r="P173" s="373" t="s"/>
      <c r="Q173" s="373" t="s"/>
      <c r="R173" s="373" t="s"/>
      <c r="S173" s="373" t="s"/>
      <c r="T173" s="373" t="s"/>
      <c r="U173" s="373" t="s"/>
      <c r="V173" s="373" t="s"/>
      <c r="W173" s="373" t="s"/>
      <c r="X173" s="373" t="s"/>
      <c r="Y173" s="373" t="s"/>
      <c r="Z173" s="373" t="s"/>
      <c r="AA173" s="373" t="s"/>
    </row>
    <row r="174" spans="1:27">
      <c r="A174" s="361" t="s"/>
      <c r="B174" s="369" t="s"/>
      <c r="C174" s="361" t="s"/>
      <c r="D174" s="361" t="s"/>
      <c r="E174" s="361" t="s"/>
      <c r="F174" s="361" t="s"/>
      <c r="G174" s="361" t="s"/>
      <c r="H174" s="375" t="s"/>
      <c r="I174" s="361" t="s"/>
      <c r="J174" s="373" t="s"/>
      <c r="K174" s="373" t="s"/>
      <c r="L174" s="373" t="s"/>
      <c r="M174" s="373" t="s"/>
      <c r="N174" s="373" t="s"/>
      <c r="O174" s="373" t="s"/>
      <c r="P174" s="373" t="s"/>
      <c r="Q174" s="373" t="s"/>
      <c r="R174" s="373" t="s"/>
      <c r="S174" s="373" t="s"/>
      <c r="T174" s="373" t="s"/>
      <c r="U174" s="373" t="s"/>
      <c r="V174" s="373" t="s"/>
      <c r="W174" s="373" t="s"/>
      <c r="X174" s="373" t="s"/>
      <c r="Y174" s="373" t="s"/>
      <c r="Z174" s="373" t="s"/>
      <c r="AA174" s="373" t="s"/>
    </row>
    <row r="175" spans="1:27">
      <c r="A175" s="361" t="s"/>
      <c r="B175" s="369" t="s"/>
      <c r="C175" s="361" t="s"/>
      <c r="D175" s="361" t="s"/>
      <c r="E175" s="361" t="s"/>
      <c r="F175" s="361" t="s"/>
      <c r="G175" s="361" t="s"/>
      <c r="H175" s="375" t="s"/>
      <c r="I175" s="361" t="s"/>
      <c r="J175" s="373" t="s"/>
      <c r="K175" s="373" t="s"/>
      <c r="L175" s="373" t="s"/>
      <c r="M175" s="373" t="s"/>
      <c r="N175" s="373" t="s"/>
      <c r="O175" s="373" t="s"/>
      <c r="P175" s="373" t="s"/>
      <c r="Q175" s="373" t="s"/>
      <c r="R175" s="373" t="s"/>
      <c r="S175" s="373" t="s"/>
      <c r="T175" s="373" t="s"/>
      <c r="U175" s="373" t="s"/>
      <c r="V175" s="373" t="s"/>
      <c r="W175" s="373" t="s"/>
      <c r="X175" s="373" t="s"/>
      <c r="Y175" s="373" t="s"/>
      <c r="Z175" s="373" t="s"/>
      <c r="AA175" s="373" t="s"/>
    </row>
    <row r="176" spans="1:27">
      <c r="A176" s="361" t="s"/>
      <c r="B176" s="369" t="s"/>
      <c r="C176" s="361" t="s"/>
      <c r="D176" s="361" t="s"/>
      <c r="E176" s="361" t="s"/>
      <c r="F176" s="361" t="s"/>
      <c r="G176" s="361" t="s"/>
      <c r="H176" s="375" t="s"/>
      <c r="I176" s="361" t="s"/>
      <c r="J176" s="373" t="s"/>
      <c r="K176" s="373" t="s"/>
      <c r="L176" s="373" t="s"/>
      <c r="M176" s="373" t="s"/>
      <c r="N176" s="373" t="s"/>
      <c r="O176" s="373" t="s"/>
      <c r="P176" s="373" t="s"/>
      <c r="Q176" s="373" t="s"/>
      <c r="R176" s="373" t="s"/>
      <c r="S176" s="373" t="s"/>
      <c r="T176" s="373" t="s"/>
      <c r="U176" s="373" t="s"/>
      <c r="V176" s="373" t="s"/>
      <c r="W176" s="373" t="s"/>
      <c r="X176" s="373" t="s"/>
      <c r="Y176" s="373" t="s"/>
      <c r="Z176" s="373" t="s"/>
      <c r="AA176" s="373" t="s"/>
    </row>
    <row r="177" spans="1:27">
      <c r="A177" s="361" t="s"/>
      <c r="B177" s="369" t="s"/>
      <c r="C177" s="361" t="s"/>
      <c r="D177" s="361" t="s"/>
      <c r="E177" s="361" t="s"/>
      <c r="F177" s="361" t="s"/>
      <c r="G177" s="361" t="s"/>
      <c r="H177" s="375" t="s"/>
      <c r="I177" s="361" t="s"/>
      <c r="J177" s="373" t="s"/>
      <c r="K177" s="373" t="s"/>
      <c r="L177" s="373" t="s"/>
      <c r="M177" s="373" t="s"/>
      <c r="N177" s="373" t="s"/>
      <c r="O177" s="373" t="s"/>
      <c r="P177" s="373" t="s"/>
      <c r="Q177" s="373" t="s"/>
      <c r="R177" s="373" t="s"/>
      <c r="S177" s="373" t="s"/>
      <c r="T177" s="373" t="s"/>
      <c r="U177" s="373" t="s"/>
      <c r="V177" s="373" t="s"/>
      <c r="W177" s="373" t="s"/>
      <c r="X177" s="373" t="s"/>
      <c r="Y177" s="373" t="s"/>
      <c r="Z177" s="373" t="s"/>
      <c r="AA177" s="373" t="s"/>
    </row>
    <row r="178" spans="1:27">
      <c r="A178" s="361" t="s"/>
      <c r="B178" s="369" t="s"/>
      <c r="C178" s="361" t="s"/>
      <c r="D178" s="361" t="s"/>
      <c r="E178" s="361" t="s"/>
      <c r="F178" s="361" t="s"/>
      <c r="G178" s="361" t="s"/>
      <c r="H178" s="375" t="s"/>
      <c r="I178" s="361" t="s"/>
      <c r="J178" s="373" t="s"/>
      <c r="K178" s="373" t="s"/>
      <c r="L178" s="373" t="s"/>
      <c r="M178" s="373" t="s"/>
      <c r="N178" s="373" t="s"/>
      <c r="O178" s="373" t="s"/>
      <c r="P178" s="373" t="s"/>
      <c r="Q178" s="373" t="s"/>
      <c r="R178" s="373" t="s"/>
      <c r="S178" s="373" t="s"/>
      <c r="T178" s="373" t="s"/>
      <c r="U178" s="373" t="s"/>
      <c r="V178" s="373" t="s"/>
      <c r="W178" s="373" t="s"/>
      <c r="X178" s="373" t="s"/>
      <c r="Y178" s="373" t="s"/>
      <c r="Z178" s="373" t="s"/>
      <c r="AA178" s="373" t="s"/>
    </row>
    <row r="179" spans="1:27">
      <c r="A179" s="361" t="s"/>
      <c r="B179" s="369" t="s"/>
      <c r="C179" s="361" t="s"/>
      <c r="D179" s="361" t="s"/>
      <c r="E179" s="361" t="s"/>
      <c r="F179" s="361" t="s"/>
      <c r="G179" s="361" t="s"/>
      <c r="H179" s="375" t="s"/>
      <c r="I179" s="361" t="s"/>
      <c r="J179" s="373" t="s"/>
      <c r="K179" s="373" t="s"/>
      <c r="L179" s="373" t="s"/>
      <c r="M179" s="373" t="s"/>
      <c r="N179" s="373" t="s"/>
      <c r="O179" s="373" t="s"/>
      <c r="P179" s="373" t="s"/>
      <c r="Q179" s="373" t="s"/>
      <c r="R179" s="373" t="s"/>
      <c r="S179" s="373" t="s"/>
      <c r="T179" s="373" t="s"/>
      <c r="U179" s="373" t="s"/>
      <c r="V179" s="373" t="s"/>
      <c r="W179" s="373" t="s"/>
      <c r="X179" s="373" t="s"/>
      <c r="Y179" s="373" t="s"/>
      <c r="Z179" s="373" t="s"/>
      <c r="AA179" s="373" t="s"/>
    </row>
    <row r="180" spans="1:27">
      <c r="A180" s="361" t="s"/>
      <c r="B180" s="369" t="s"/>
      <c r="C180" s="361" t="s"/>
      <c r="D180" s="361" t="s"/>
      <c r="E180" s="361" t="s"/>
      <c r="F180" s="361" t="s"/>
      <c r="G180" s="361" t="s"/>
      <c r="H180" s="375" t="s"/>
      <c r="I180" s="361" t="s"/>
      <c r="J180" s="373" t="s"/>
      <c r="K180" s="373" t="s"/>
      <c r="L180" s="373" t="s"/>
      <c r="M180" s="373" t="s"/>
      <c r="N180" s="373" t="s"/>
      <c r="O180" s="373" t="s"/>
      <c r="P180" s="373" t="s"/>
      <c r="Q180" s="373" t="s"/>
      <c r="R180" s="373" t="s"/>
      <c r="S180" s="373" t="s"/>
      <c r="T180" s="373" t="s"/>
      <c r="U180" s="373" t="s"/>
      <c r="V180" s="373" t="s"/>
      <c r="W180" s="373" t="s"/>
      <c r="X180" s="373" t="s"/>
      <c r="Y180" s="373" t="s"/>
      <c r="Z180" s="373" t="s"/>
      <c r="AA180" s="373" t="s"/>
    </row>
    <row r="181" spans="1:27">
      <c r="A181" s="361" t="s"/>
      <c r="B181" s="369" t="s"/>
      <c r="C181" s="361" t="s"/>
      <c r="D181" s="361" t="s"/>
      <c r="E181" s="361" t="s"/>
      <c r="F181" s="361" t="s"/>
      <c r="G181" s="361" t="s"/>
      <c r="H181" s="375" t="s"/>
      <c r="I181" s="361" t="s"/>
      <c r="J181" s="373" t="s"/>
      <c r="K181" s="373" t="s"/>
      <c r="L181" s="373" t="s"/>
      <c r="M181" s="373" t="s"/>
      <c r="N181" s="373" t="s"/>
      <c r="O181" s="373" t="s"/>
      <c r="P181" s="373" t="s"/>
      <c r="Q181" s="373" t="s"/>
      <c r="R181" s="373" t="s"/>
      <c r="S181" s="373" t="s"/>
      <c r="T181" s="373" t="s"/>
      <c r="U181" s="373" t="s"/>
      <c r="V181" s="373" t="s"/>
      <c r="W181" s="373" t="s"/>
      <c r="X181" s="373" t="s"/>
      <c r="Y181" s="373" t="s"/>
      <c r="Z181" s="373" t="s"/>
      <c r="AA181" s="373" t="s"/>
    </row>
    <row r="182" spans="1:27">
      <c r="A182" s="361" t="s"/>
      <c r="B182" s="369" t="s"/>
      <c r="C182" s="361" t="s"/>
      <c r="D182" s="361" t="s"/>
      <c r="E182" s="361" t="s"/>
      <c r="F182" s="361" t="s"/>
      <c r="G182" s="361" t="s"/>
      <c r="H182" s="375" t="s"/>
      <c r="I182" s="361" t="s"/>
      <c r="J182" s="373" t="s"/>
      <c r="K182" s="373" t="s"/>
      <c r="L182" s="373" t="s"/>
      <c r="M182" s="373" t="s"/>
      <c r="N182" s="373" t="s"/>
      <c r="O182" s="373" t="s"/>
      <c r="P182" s="373" t="s"/>
      <c r="Q182" s="373" t="s"/>
      <c r="R182" s="373" t="s"/>
      <c r="S182" s="373" t="s"/>
      <c r="T182" s="373" t="s"/>
      <c r="U182" s="373" t="s"/>
      <c r="V182" s="373" t="s"/>
      <c r="W182" s="373" t="s"/>
      <c r="X182" s="373" t="s"/>
      <c r="Y182" s="373" t="s"/>
      <c r="Z182" s="373" t="s"/>
      <c r="AA182" s="373" t="s"/>
    </row>
    <row r="183" spans="1:27">
      <c r="A183" s="361" t="s"/>
      <c r="B183" s="369" t="s"/>
      <c r="C183" s="361" t="s"/>
      <c r="D183" s="361" t="s"/>
      <c r="E183" s="361" t="s"/>
      <c r="F183" s="361" t="s"/>
      <c r="G183" s="361" t="s"/>
      <c r="H183" s="375" t="s"/>
      <c r="I183" s="361" t="s"/>
      <c r="J183" s="373" t="s"/>
      <c r="K183" s="373" t="s"/>
      <c r="L183" s="373" t="s"/>
      <c r="M183" s="373" t="s"/>
      <c r="N183" s="373" t="s"/>
      <c r="O183" s="373" t="s"/>
      <c r="P183" s="373" t="s"/>
      <c r="Q183" s="373" t="s"/>
      <c r="R183" s="373" t="s"/>
      <c r="S183" s="373" t="s"/>
      <c r="T183" s="373" t="s"/>
      <c r="U183" s="373" t="s"/>
      <c r="V183" s="373" t="s"/>
      <c r="W183" s="373" t="s"/>
      <c r="X183" s="373" t="s"/>
      <c r="Y183" s="373" t="s"/>
      <c r="Z183" s="373" t="s"/>
      <c r="AA183" s="373" t="s"/>
    </row>
    <row r="184" spans="1:27">
      <c r="A184" s="361" t="s"/>
      <c r="B184" s="369" t="s"/>
      <c r="C184" s="361" t="s"/>
      <c r="D184" s="361" t="s"/>
      <c r="E184" s="361" t="s"/>
      <c r="F184" s="361" t="s"/>
      <c r="G184" s="361" t="s"/>
      <c r="H184" s="375" t="s"/>
      <c r="I184" s="361" t="s"/>
      <c r="J184" s="373" t="s"/>
      <c r="K184" s="373" t="s"/>
      <c r="L184" s="373" t="s"/>
      <c r="M184" s="373" t="s"/>
      <c r="N184" s="373" t="s"/>
      <c r="O184" s="373" t="s"/>
      <c r="P184" s="373" t="s"/>
      <c r="Q184" s="373" t="s"/>
      <c r="R184" s="373" t="s"/>
      <c r="S184" s="373" t="s"/>
      <c r="T184" s="373" t="s"/>
      <c r="U184" s="373" t="s"/>
      <c r="V184" s="373" t="s"/>
      <c r="W184" s="373" t="s"/>
      <c r="X184" s="373" t="s"/>
      <c r="Y184" s="373" t="s"/>
      <c r="Z184" s="373" t="s"/>
      <c r="AA184" s="373" t="s"/>
    </row>
    <row r="185" spans="1:27">
      <c r="A185" s="361" t="s"/>
      <c r="B185" s="369" t="s"/>
      <c r="C185" s="361" t="s"/>
      <c r="D185" s="361" t="s"/>
      <c r="E185" s="361" t="s"/>
      <c r="F185" s="361" t="s"/>
      <c r="G185" s="361" t="s"/>
      <c r="H185" s="375" t="s"/>
      <c r="I185" s="361" t="s"/>
      <c r="J185" s="373" t="s"/>
      <c r="K185" s="373" t="s"/>
      <c r="L185" s="373" t="s"/>
      <c r="M185" s="373" t="s"/>
      <c r="N185" s="373" t="s"/>
      <c r="O185" s="373" t="s"/>
      <c r="P185" s="373" t="s"/>
      <c r="Q185" s="373" t="s"/>
      <c r="R185" s="373" t="s"/>
      <c r="S185" s="373" t="s"/>
      <c r="T185" s="373" t="s"/>
      <c r="U185" s="373" t="s"/>
      <c r="V185" s="373" t="s"/>
      <c r="W185" s="373" t="s"/>
      <c r="X185" s="373" t="s"/>
      <c r="Y185" s="373" t="s"/>
      <c r="Z185" s="373" t="s"/>
      <c r="AA185" s="373" t="s"/>
    </row>
    <row r="186" spans="1:27">
      <c r="A186" s="361" t="s"/>
      <c r="B186" s="369" t="s"/>
      <c r="C186" s="361" t="s"/>
      <c r="D186" s="361" t="s"/>
      <c r="E186" s="361" t="s"/>
      <c r="F186" s="361" t="s"/>
      <c r="G186" s="361" t="s"/>
      <c r="H186" s="375" t="s"/>
      <c r="I186" s="361" t="s"/>
      <c r="J186" s="373" t="s"/>
      <c r="K186" s="373" t="s"/>
      <c r="L186" s="373" t="s"/>
      <c r="M186" s="373" t="s"/>
      <c r="N186" s="373" t="s"/>
      <c r="O186" s="373" t="s"/>
      <c r="P186" s="373" t="s"/>
      <c r="Q186" s="373" t="s"/>
      <c r="R186" s="373" t="s"/>
      <c r="S186" s="373" t="s"/>
      <c r="T186" s="373" t="s"/>
      <c r="U186" s="373" t="s"/>
      <c r="V186" s="373" t="s"/>
      <c r="W186" s="373" t="s"/>
      <c r="X186" s="373" t="s"/>
      <c r="Y186" s="373" t="s"/>
      <c r="Z186" s="373" t="s"/>
      <c r="AA186" s="373" t="s"/>
    </row>
    <row r="187" spans="1:27">
      <c r="A187" s="361" t="s"/>
      <c r="B187" s="369" t="s"/>
      <c r="C187" s="361" t="s"/>
      <c r="D187" s="361" t="s"/>
      <c r="E187" s="361" t="s"/>
      <c r="F187" s="361" t="s"/>
      <c r="G187" s="361" t="s"/>
      <c r="H187" s="375" t="s"/>
      <c r="I187" s="361" t="s"/>
      <c r="J187" s="373" t="s"/>
      <c r="K187" s="373" t="s"/>
      <c r="L187" s="373" t="s"/>
      <c r="M187" s="373" t="s"/>
      <c r="N187" s="373" t="s"/>
      <c r="O187" s="373" t="s"/>
      <c r="P187" s="373" t="s"/>
      <c r="Q187" s="373" t="s"/>
      <c r="R187" s="373" t="s"/>
      <c r="S187" s="373" t="s"/>
      <c r="T187" s="373" t="s"/>
      <c r="U187" s="373" t="s"/>
      <c r="V187" s="373" t="s"/>
      <c r="W187" s="373" t="s"/>
      <c r="X187" s="373" t="s"/>
      <c r="Y187" s="373" t="s"/>
      <c r="Z187" s="373" t="s"/>
      <c r="AA187" s="373" t="s"/>
    </row>
    <row r="188" spans="1:27">
      <c r="A188" s="361" t="s"/>
      <c r="B188" s="369" t="s"/>
      <c r="C188" s="361" t="s"/>
      <c r="D188" s="361" t="s"/>
      <c r="E188" s="361" t="s"/>
      <c r="F188" s="361" t="s"/>
      <c r="G188" s="361" t="s"/>
      <c r="H188" s="375" t="s"/>
      <c r="I188" s="361" t="s"/>
      <c r="J188" s="373" t="s"/>
      <c r="K188" s="373" t="s"/>
      <c r="L188" s="373" t="s"/>
      <c r="M188" s="373" t="s"/>
      <c r="N188" s="373" t="s"/>
      <c r="O188" s="373" t="s"/>
      <c r="P188" s="373" t="s"/>
      <c r="Q188" s="373" t="s"/>
      <c r="R188" s="373" t="s"/>
      <c r="S188" s="373" t="s"/>
      <c r="T188" s="373" t="s"/>
      <c r="U188" s="373" t="s"/>
      <c r="V188" s="373" t="s"/>
      <c r="W188" s="373" t="s"/>
      <c r="X188" s="373" t="s"/>
      <c r="Y188" s="373" t="s"/>
      <c r="Z188" s="373" t="s"/>
      <c r="AA188" s="373" t="s"/>
    </row>
    <row r="189" spans="1:27">
      <c r="A189" s="361" t="s"/>
      <c r="B189" s="369" t="s"/>
      <c r="C189" s="361" t="s"/>
      <c r="D189" s="361" t="s"/>
      <c r="E189" s="361" t="s"/>
      <c r="F189" s="361" t="s"/>
      <c r="G189" s="361" t="s"/>
      <c r="H189" s="375" t="s"/>
      <c r="I189" s="361" t="s"/>
      <c r="J189" s="373" t="s"/>
      <c r="K189" s="373" t="s"/>
      <c r="L189" s="373" t="s"/>
      <c r="M189" s="373" t="s"/>
      <c r="N189" s="373" t="s"/>
      <c r="O189" s="373" t="s"/>
      <c r="P189" s="373" t="s"/>
      <c r="Q189" s="373" t="s"/>
      <c r="R189" s="373" t="s"/>
      <c r="S189" s="373" t="s"/>
      <c r="T189" s="373" t="s"/>
      <c r="U189" s="373" t="s"/>
      <c r="V189" s="373" t="s"/>
      <c r="W189" s="373" t="s"/>
      <c r="X189" s="373" t="s"/>
      <c r="Y189" s="373" t="s"/>
      <c r="Z189" s="373" t="s"/>
      <c r="AA189" s="373" t="s"/>
    </row>
    <row r="190" spans="1:27">
      <c r="A190" s="361" t="s"/>
      <c r="B190" s="369" t="s"/>
      <c r="C190" s="361" t="s"/>
      <c r="D190" s="361" t="s"/>
      <c r="E190" s="361" t="s"/>
      <c r="F190" s="361" t="s"/>
      <c r="G190" s="361" t="s"/>
      <c r="H190" s="375" t="s"/>
      <c r="I190" s="361" t="s"/>
      <c r="J190" s="373" t="s"/>
      <c r="K190" s="373" t="s"/>
      <c r="L190" s="373" t="s"/>
      <c r="M190" s="373" t="s"/>
      <c r="N190" s="373" t="s"/>
      <c r="O190" s="373" t="s"/>
      <c r="P190" s="373" t="s"/>
      <c r="Q190" s="373" t="s"/>
      <c r="R190" s="373" t="s"/>
      <c r="S190" s="373" t="s"/>
      <c r="T190" s="373" t="s"/>
      <c r="U190" s="373" t="s"/>
      <c r="V190" s="373" t="s"/>
      <c r="W190" s="373" t="s"/>
      <c r="X190" s="373" t="s"/>
      <c r="Y190" s="373" t="s"/>
      <c r="Z190" s="373" t="s"/>
      <c r="AA190" s="373" t="s"/>
    </row>
    <row r="191" spans="1:27">
      <c r="A191" s="361" t="s"/>
      <c r="B191" s="369" t="s"/>
      <c r="C191" s="361" t="s"/>
      <c r="D191" s="361" t="s"/>
      <c r="E191" s="361" t="s"/>
      <c r="F191" s="361" t="s"/>
      <c r="G191" s="361" t="s"/>
      <c r="H191" s="375" t="s"/>
      <c r="I191" s="361" t="s"/>
      <c r="J191" s="373" t="s"/>
      <c r="K191" s="373" t="s"/>
      <c r="L191" s="373" t="s"/>
      <c r="M191" s="373" t="s"/>
      <c r="N191" s="373" t="s"/>
      <c r="O191" s="373" t="s"/>
      <c r="P191" s="373" t="s"/>
      <c r="Q191" s="373" t="s"/>
      <c r="R191" s="373" t="s"/>
      <c r="S191" s="373" t="s"/>
      <c r="T191" s="373" t="s"/>
      <c r="U191" s="373" t="s"/>
      <c r="V191" s="373" t="s"/>
      <c r="W191" s="373" t="s"/>
      <c r="X191" s="373" t="s"/>
      <c r="Y191" s="373" t="s"/>
      <c r="Z191" s="373" t="s"/>
      <c r="AA191" s="373" t="s"/>
    </row>
    <row r="192" spans="1:27">
      <c r="A192" s="361" t="s"/>
      <c r="B192" s="369" t="s"/>
      <c r="C192" s="361" t="s"/>
      <c r="D192" s="361" t="s"/>
      <c r="E192" s="361" t="s"/>
      <c r="F192" s="361" t="s"/>
      <c r="G192" s="361" t="s"/>
      <c r="H192" s="375" t="s"/>
      <c r="I192" s="361" t="s"/>
      <c r="J192" s="373" t="s"/>
      <c r="K192" s="373" t="s"/>
      <c r="L192" s="373" t="s"/>
      <c r="M192" s="373" t="s"/>
      <c r="N192" s="373" t="s"/>
      <c r="O192" s="373" t="s"/>
      <c r="P192" s="373" t="s"/>
      <c r="Q192" s="373" t="s"/>
      <c r="R192" s="373" t="s"/>
      <c r="S192" s="373" t="s"/>
      <c r="T192" s="373" t="s"/>
      <c r="U192" s="373" t="s"/>
      <c r="V192" s="373" t="s"/>
      <c r="W192" s="373" t="s"/>
      <c r="X192" s="373" t="s"/>
      <c r="Y192" s="373" t="s"/>
      <c r="Z192" s="373" t="s"/>
      <c r="AA192" s="373" t="s"/>
    </row>
    <row r="193" spans="1:27">
      <c r="A193" s="361" t="s"/>
      <c r="B193" s="369" t="s"/>
      <c r="C193" s="361" t="s"/>
      <c r="D193" s="361" t="s"/>
      <c r="E193" s="361" t="s"/>
      <c r="F193" s="361" t="s"/>
      <c r="G193" s="361" t="s"/>
      <c r="H193" s="375" t="s"/>
      <c r="I193" s="361" t="s"/>
      <c r="J193" s="373" t="s"/>
      <c r="K193" s="373" t="s"/>
      <c r="L193" s="373" t="s"/>
      <c r="M193" s="373" t="s"/>
      <c r="N193" s="373" t="s"/>
      <c r="O193" s="373" t="s"/>
      <c r="P193" s="373" t="s"/>
      <c r="Q193" s="373" t="s"/>
      <c r="R193" s="373" t="s"/>
      <c r="S193" s="373" t="s"/>
      <c r="T193" s="373" t="s"/>
      <c r="U193" s="373" t="s"/>
      <c r="V193" s="373" t="s"/>
      <c r="W193" s="373" t="s"/>
      <c r="X193" s="373" t="s"/>
      <c r="Y193" s="373" t="s"/>
      <c r="Z193" s="373" t="s"/>
      <c r="AA193" s="373" t="s"/>
    </row>
    <row r="194" spans="1:27">
      <c r="A194" s="361" t="s"/>
      <c r="B194" s="369" t="s"/>
      <c r="C194" s="361" t="s"/>
      <c r="D194" s="361" t="s"/>
      <c r="E194" s="361" t="s"/>
      <c r="F194" s="361" t="s"/>
      <c r="G194" s="361" t="s"/>
      <c r="H194" s="375" t="s"/>
      <c r="I194" s="361" t="s"/>
      <c r="J194" s="373" t="s"/>
      <c r="K194" s="373" t="s"/>
      <c r="L194" s="373" t="s"/>
      <c r="M194" s="373" t="s"/>
      <c r="N194" s="373" t="s"/>
      <c r="O194" s="373" t="s"/>
      <c r="P194" s="373" t="s"/>
      <c r="Q194" s="373" t="s"/>
      <c r="R194" s="373" t="s"/>
      <c r="S194" s="373" t="s"/>
      <c r="T194" s="373" t="s"/>
      <c r="U194" s="373" t="s"/>
      <c r="V194" s="373" t="s"/>
      <c r="W194" s="373" t="s"/>
      <c r="X194" s="373" t="s"/>
      <c r="Y194" s="373" t="s"/>
      <c r="Z194" s="373" t="s"/>
      <c r="AA194" s="373" t="s"/>
    </row>
    <row r="195" spans="1:27">
      <c r="A195" s="361" t="s"/>
      <c r="B195" s="369" t="s"/>
      <c r="C195" s="361" t="s"/>
      <c r="D195" s="361" t="s"/>
      <c r="E195" s="361" t="s"/>
      <c r="F195" s="361" t="s"/>
      <c r="G195" s="361" t="s"/>
      <c r="H195" s="375" t="s"/>
      <c r="I195" s="361" t="s"/>
      <c r="J195" s="373" t="s"/>
      <c r="K195" s="373" t="s"/>
      <c r="L195" s="373" t="s"/>
      <c r="M195" s="373" t="s"/>
      <c r="N195" s="373" t="s"/>
      <c r="O195" s="373" t="s"/>
      <c r="P195" s="373" t="s"/>
      <c r="Q195" s="373" t="s"/>
      <c r="R195" s="373" t="s"/>
      <c r="S195" s="373" t="s"/>
      <c r="T195" s="373" t="s"/>
      <c r="U195" s="373" t="s"/>
      <c r="V195" s="373" t="s"/>
      <c r="W195" s="373" t="s"/>
      <c r="X195" s="373" t="s"/>
      <c r="Y195" s="373" t="s"/>
      <c r="Z195" s="373" t="s"/>
      <c r="AA195" s="373" t="s"/>
    </row>
    <row r="196" spans="1:27">
      <c r="A196" s="361" t="s"/>
      <c r="B196" s="369" t="s"/>
      <c r="C196" s="361" t="s"/>
      <c r="D196" s="361" t="s"/>
      <c r="E196" s="361" t="s"/>
      <c r="F196" s="361" t="s"/>
      <c r="G196" s="361" t="s"/>
      <c r="H196" s="375" t="s"/>
      <c r="I196" s="361" t="s"/>
      <c r="J196" s="373" t="s"/>
      <c r="K196" s="373" t="s"/>
      <c r="L196" s="373" t="s"/>
      <c r="M196" s="373" t="s"/>
      <c r="N196" s="373" t="s"/>
      <c r="O196" s="373" t="s"/>
      <c r="P196" s="373" t="s"/>
      <c r="Q196" s="373" t="s"/>
      <c r="R196" s="373" t="s"/>
      <c r="S196" s="373" t="s"/>
      <c r="T196" s="373" t="s"/>
      <c r="U196" s="373" t="s"/>
      <c r="V196" s="373" t="s"/>
      <c r="W196" s="373" t="s"/>
      <c r="X196" s="373" t="s"/>
      <c r="Y196" s="373" t="s"/>
      <c r="Z196" s="373" t="s"/>
      <c r="AA196" s="373" t="s"/>
    </row>
    <row r="197" spans="1:27">
      <c r="A197" s="361" t="s"/>
      <c r="B197" s="369" t="s"/>
      <c r="C197" s="361" t="s"/>
      <c r="D197" s="361" t="s"/>
      <c r="E197" s="361" t="s"/>
      <c r="F197" s="361" t="s"/>
      <c r="G197" s="361" t="s"/>
      <c r="H197" s="375" t="s"/>
      <c r="I197" s="361" t="s"/>
      <c r="J197" s="373" t="s"/>
      <c r="K197" s="373" t="s"/>
      <c r="L197" s="373" t="s"/>
      <c r="M197" s="373" t="s"/>
      <c r="N197" s="373" t="s"/>
      <c r="O197" s="373" t="s"/>
      <c r="P197" s="373" t="s"/>
      <c r="Q197" s="373" t="s"/>
      <c r="R197" s="373" t="s"/>
      <c r="S197" s="373" t="s"/>
      <c r="T197" s="373" t="s"/>
      <c r="U197" s="373" t="s"/>
      <c r="V197" s="373" t="s"/>
      <c r="W197" s="373" t="s"/>
      <c r="X197" s="373" t="s"/>
      <c r="Y197" s="373" t="s"/>
      <c r="Z197" s="373" t="s"/>
      <c r="AA197" s="373" t="s"/>
    </row>
    <row r="198" spans="1:27">
      <c r="A198" s="361" t="s"/>
      <c r="B198" s="369" t="s"/>
      <c r="C198" s="361" t="s"/>
      <c r="D198" s="361" t="s"/>
      <c r="E198" s="361" t="s"/>
      <c r="F198" s="361" t="s"/>
      <c r="G198" s="361" t="s"/>
      <c r="H198" s="375" t="s"/>
      <c r="I198" s="361" t="s"/>
      <c r="J198" s="373" t="s"/>
      <c r="K198" s="373" t="s"/>
      <c r="L198" s="373" t="s"/>
      <c r="M198" s="373" t="s"/>
      <c r="N198" s="373" t="s"/>
      <c r="O198" s="373" t="s"/>
      <c r="P198" s="373" t="s"/>
      <c r="Q198" s="373" t="s"/>
      <c r="R198" s="373" t="s"/>
      <c r="S198" s="373" t="s"/>
      <c r="T198" s="373" t="s"/>
      <c r="U198" s="373" t="s"/>
      <c r="V198" s="373" t="s"/>
      <c r="W198" s="373" t="s"/>
      <c r="X198" s="373" t="s"/>
      <c r="Y198" s="373" t="s"/>
      <c r="Z198" s="373" t="s"/>
      <c r="AA198" s="373" t="s"/>
    </row>
    <row r="199" spans="1:27">
      <c r="A199" s="361" t="s"/>
      <c r="B199" s="369" t="s"/>
      <c r="C199" s="361" t="s"/>
      <c r="D199" s="361" t="s"/>
      <c r="E199" s="361" t="s"/>
      <c r="F199" s="361" t="s"/>
      <c r="G199" s="361" t="s"/>
      <c r="H199" s="375" t="s"/>
      <c r="I199" s="361" t="s"/>
      <c r="J199" s="373" t="s"/>
      <c r="K199" s="373" t="s"/>
      <c r="L199" s="373" t="s"/>
      <c r="M199" s="373" t="s"/>
      <c r="N199" s="373" t="s"/>
      <c r="O199" s="373" t="s"/>
      <c r="P199" s="373" t="s"/>
      <c r="Q199" s="373" t="s"/>
      <c r="R199" s="373" t="s"/>
      <c r="S199" s="373" t="s"/>
      <c r="T199" s="373" t="s"/>
      <c r="U199" s="373" t="s"/>
      <c r="V199" s="373" t="s"/>
      <c r="W199" s="373" t="s"/>
      <c r="X199" s="373" t="s"/>
      <c r="Y199" s="373" t="s"/>
      <c r="Z199" s="373" t="s"/>
      <c r="AA199" s="373" t="s"/>
    </row>
    <row r="200" spans="1:27">
      <c r="A200" s="361" t="s"/>
      <c r="B200" s="369" t="s"/>
      <c r="C200" s="361" t="s"/>
      <c r="D200" s="361" t="s"/>
      <c r="E200" s="361" t="s"/>
      <c r="F200" s="361" t="s"/>
      <c r="G200" s="361" t="s"/>
      <c r="H200" s="375" t="s"/>
      <c r="I200" s="361" t="s"/>
      <c r="J200" s="373" t="s"/>
      <c r="K200" s="373" t="s"/>
      <c r="L200" s="373" t="s"/>
      <c r="M200" s="373" t="s"/>
      <c r="N200" s="373" t="s"/>
      <c r="O200" s="373" t="s"/>
      <c r="P200" s="373" t="s"/>
      <c r="Q200" s="373" t="s"/>
      <c r="R200" s="373" t="s"/>
      <c r="S200" s="373" t="s"/>
      <c r="T200" s="373" t="s"/>
      <c r="U200" s="373" t="s"/>
      <c r="V200" s="373" t="s"/>
      <c r="W200" s="373" t="s"/>
      <c r="X200" s="373" t="s"/>
      <c r="Y200" s="373" t="s"/>
      <c r="Z200" s="373" t="s"/>
      <c r="AA200" s="373" t="s"/>
    </row>
    <row r="201" spans="1:27">
      <c r="A201" s="361" t="s"/>
      <c r="B201" s="369" t="s"/>
      <c r="C201" s="361" t="s"/>
      <c r="D201" s="361" t="s"/>
      <c r="E201" s="361" t="s"/>
      <c r="F201" s="361" t="s"/>
      <c r="G201" s="361" t="s"/>
      <c r="H201" s="375" t="s"/>
      <c r="I201" s="361" t="s"/>
      <c r="J201" s="373" t="s"/>
      <c r="K201" s="373" t="s"/>
      <c r="L201" s="373" t="s"/>
      <c r="M201" s="373" t="s"/>
      <c r="N201" s="373" t="s"/>
      <c r="O201" s="373" t="s"/>
      <c r="P201" s="373" t="s"/>
      <c r="Q201" s="373" t="s"/>
      <c r="R201" s="373" t="s"/>
      <c r="S201" s="373" t="s"/>
      <c r="T201" s="373" t="s"/>
      <c r="U201" s="373" t="s"/>
      <c r="V201" s="373" t="s"/>
      <c r="W201" s="373" t="s"/>
      <c r="X201" s="373" t="s"/>
      <c r="Y201" s="373" t="s"/>
      <c r="Z201" s="373" t="s"/>
      <c r="AA201" s="373" t="s"/>
    </row>
    <row r="202" spans="1:27">
      <c r="A202" s="361" t="s"/>
      <c r="B202" s="369" t="s"/>
      <c r="C202" s="361" t="s"/>
      <c r="D202" s="361" t="s"/>
      <c r="E202" s="361" t="s"/>
      <c r="F202" s="361" t="s"/>
      <c r="G202" s="361" t="s"/>
      <c r="H202" s="375" t="s"/>
      <c r="I202" s="361" t="s"/>
      <c r="J202" s="373" t="s"/>
      <c r="K202" s="373" t="s"/>
      <c r="L202" s="373" t="s"/>
      <c r="M202" s="373" t="s"/>
      <c r="N202" s="373" t="s"/>
      <c r="O202" s="373" t="s"/>
      <c r="P202" s="373" t="s"/>
      <c r="Q202" s="373" t="s"/>
      <c r="R202" s="373" t="s"/>
      <c r="S202" s="373" t="s"/>
      <c r="T202" s="373" t="s"/>
      <c r="U202" s="373" t="s"/>
      <c r="V202" s="373" t="s"/>
      <c r="W202" s="373" t="s"/>
      <c r="X202" s="373" t="s"/>
      <c r="Y202" s="373" t="s"/>
      <c r="Z202" s="373" t="s"/>
      <c r="AA202" s="373" t="s"/>
    </row>
  </sheetData>
  <autoFilter ref="A1:H47">
    <sortState ref="A2:H47"/>
  </autoFilter>
  <mergeCells count="59">
    <mergeCell ref="A3:A7"/>
    <mergeCell ref="G3:G7"/>
    <mergeCell ref="E3:E7"/>
    <mergeCell ref="D3:D5"/>
    <mergeCell ref="F3:F7"/>
    <mergeCell ref="H3:H7"/>
    <mergeCell ref="I3:I7"/>
    <mergeCell ref="A8:A12"/>
    <mergeCell ref="J8:J12"/>
    <mergeCell ref="F8:F12"/>
    <mergeCell ref="H8:H12"/>
    <mergeCell ref="G8:G12"/>
    <mergeCell ref="E8:E12"/>
    <mergeCell ref="D8:D12"/>
    <mergeCell ref="A13:A17"/>
    <mergeCell ref="D14:D15"/>
    <mergeCell ref="E14:E17"/>
    <mergeCell ref="F14:F17"/>
    <mergeCell ref="G14:G17"/>
    <mergeCell ref="H14:H17"/>
    <mergeCell ref="I14:I17"/>
    <mergeCell ref="A18:A22"/>
    <mergeCell ref="G18:G22"/>
    <mergeCell ref="F18:F22"/>
    <mergeCell ref="H18:H22"/>
    <mergeCell ref="I18:I22"/>
    <mergeCell ref="A26:A29"/>
    <mergeCell ref="F26:F29"/>
    <mergeCell ref="G26:G29"/>
    <mergeCell ref="H26:H29"/>
    <mergeCell ref="A23:A25"/>
    <mergeCell ref="D23:D24"/>
    <mergeCell ref="E23:E25"/>
    <mergeCell ref="G23:G25"/>
    <mergeCell ref="H23:H25"/>
    <mergeCell ref="A30:A33"/>
    <mergeCell ref="F30:F33"/>
    <mergeCell ref="H30:H33"/>
    <mergeCell ref="G30:G33"/>
    <mergeCell ref="A34:A38"/>
    <mergeCell ref="E35:E38"/>
    <mergeCell ref="F35:F38"/>
    <mergeCell ref="G35:G38"/>
    <mergeCell ref="H35:H38"/>
    <mergeCell ref="I35:I38"/>
    <mergeCell ref="D35:D36"/>
    <mergeCell ref="A39:A42"/>
    <mergeCell ref="E39:E42"/>
    <mergeCell ref="F39:F42"/>
    <mergeCell ref="H39:H42"/>
    <mergeCell ref="G39:G42"/>
    <mergeCell ref="I39:I42"/>
    <mergeCell ref="E30:E33"/>
    <mergeCell ref="A43:A46"/>
    <mergeCell ref="F43:F46"/>
    <mergeCell ref="G43:G46"/>
    <mergeCell ref="H43:H46"/>
    <mergeCell ref="I43:I46"/>
    <mergeCell ref="K8:K12"/>
  </mergeCells>
  <dataValidations>
    <dataValidation type="list" errorStyle="stop" allowBlank="true" showDropDown="false" showInputMessage="true" showErrorMessage="true" prompt="" sqref="B1:B1048576">
      <formula1>"App,H5,小程序,PCWeb,管理端,"</formula1>
    </dataValidation>
    <dataValidation type="custom" errorStyle="information" allowBlank="true" showDropDown="false" showInputMessage="true" showErrorMessage="true" prompt="" sqref="J8">
      <formula1/>
      <formula2/>
    </dataValidation>
  </dataValidations>
  <drawing r:id="rId0"/>
</worksheet>
</file>

<file path=xl/worksheets/sheet9.xml><?xml version="1.0" encoding="utf-8"?>
<worksheet xmlns="http://schemas.openxmlformats.org/spreadsheetml/2006/main">
  <sheetPr>
    <tabColor rgb="FFFFFFFF"/>
  </sheetPr>
  <dimension ref="B12"/>
  <sheetViews>
    <sheetView showGridLines="true" rightToLeft="false" workbookViewId="0"/>
  </sheetViews>
  <cols>
    <col min="1" max="1" width="18.4844" customWidth="true"/>
    <col min="3" max="3" width="55.4609" customWidth="true"/>
    <col min="4" max="4" width="60.9922" customWidth="true"/>
    <col min="5" max="5" width="67.0742" customWidth="true"/>
  </cols>
  <sheetData>
    <row r="1" spans="1:7" ht="70" customHeight="true">
      <c r="A1" s="409" t="s">
        <v>568</v>
      </c>
      <c r="B1" s="410" t="s"/>
      <c r="C1" s="410" t="s"/>
      <c r="D1" s="410" t="s"/>
      <c r="E1" s="410" t="s"/>
      <c r="G1" s="411" t="s"/>
    </row>
    <row r="2" spans="1:7" ht="70" customHeight="true">
      <c r="A2" s="412" t="s">
        <v>281</v>
      </c>
      <c r="B2" s="412" t="s">
        <v>569</v>
      </c>
      <c r="C2" s="413" t="s">
        <v>570</v>
      </c>
      <c r="D2" s="413" t="s">
        <v>571</v>
      </c>
      <c r="E2" s="413" t="s">
        <v>572</v>
      </c>
      <c r="G2" s="411" t="s"/>
    </row>
    <row r="3" spans="1:7" ht="70" customHeight="true">
      <c r="A3" s="414" t="s">
        <f>=配置表!G3</f>
        <v>284</v>
      </c>
      <c r="B3" s="414" t="s">
        <f>=配置表!H3</f>
        <v>432</v>
      </c>
      <c r="C3" s="415" t="s">
        <v>573</v>
      </c>
      <c r="D3" s="416" t="s"/>
      <c r="E3" s="417" t="s"/>
      <c r="F3" s="411" t="s"/>
      <c r="G3" s="411" t="s"/>
    </row>
    <row r="4" spans="1:7" customHeight="false">
      <c r="A4" s="414" t="s">
        <f>=配置表!G4</f>
        <v>435</v>
      </c>
      <c r="B4" s="414" t="s">
        <f>=配置表!H4</f>
        <v>436</v>
      </c>
      <c r="C4" s="418" t="s">
        <v>574</v>
      </c>
      <c r="D4" s="418" t="s">
        <v>575</v>
      </c>
      <c r="E4" s="415" t="s">
        <v>576</v>
      </c>
      <c r="F4" s="411" t="s"/>
      <c r="G4" s="411" t="s"/>
    </row>
    <row r="5" spans="1:7" ht="140" customHeight="true">
      <c r="A5" s="414" t="s">
        <f>=配置表!G5</f>
        <v>439</v>
      </c>
      <c r="B5" s="414" t="s">
        <f>=配置表!H5</f>
        <v>440</v>
      </c>
      <c r="C5" s="418" t="s">
        <v>577</v>
      </c>
      <c r="D5" s="415" t="s">
        <v>578</v>
      </c>
      <c r="E5" s="415" t="s">
        <v>579</v>
      </c>
      <c r="F5" s="411" t="s"/>
      <c r="G5" s="411" t="s"/>
    </row>
    <row r="6" spans="1:7" ht="171" customHeight="true">
      <c r="A6" s="414" t="s">
        <f>=配置表!G6</f>
        <v>443</v>
      </c>
      <c r="B6" s="414" t="s">
        <f>=配置表!H6</f>
        <v>444</v>
      </c>
      <c r="C6" s="418" t="s">
        <v>580</v>
      </c>
      <c r="D6" s="419" t="s">
        <v>581</v>
      </c>
      <c r="E6" s="418" t="s">
        <v>582</v>
      </c>
      <c r="F6" s="411" t="s"/>
      <c r="G6" s="411" t="s"/>
    </row>
    <row r="7" spans="1:7" ht="89" customHeight="true">
      <c r="A7" s="414" t="s">
        <f>=配置表!G7</f>
        <v>447</v>
      </c>
      <c r="B7" s="414" t="s">
        <f>=配置表!H7</f>
        <v>448</v>
      </c>
      <c r="C7" s="418" t="s">
        <v>583</v>
      </c>
      <c r="D7" s="173" t="s">
        <v>584</v>
      </c>
      <c r="E7" s="417" t="s"/>
      <c r="F7" s="411" t="s"/>
      <c r="G7" s="411" t="s"/>
    </row>
    <row r="8" spans="1:7" ht="116" customHeight="true">
      <c r="A8" s="414" t="s">
        <f>=配置表!G8</f>
        <v>449</v>
      </c>
      <c r="B8" s="414" t="s">
        <f>=配置表!H8</f>
        <v>450</v>
      </c>
      <c r="C8" s="418" t="s">
        <v>585</v>
      </c>
      <c r="D8" s="418" t="s">
        <v>586</v>
      </c>
      <c r="E8" s="418" t="s">
        <v>587</v>
      </c>
      <c r="F8" s="411" t="s"/>
      <c r="G8" s="411" t="s"/>
    </row>
    <row r="9" spans="1:7" ht="70" customHeight="true">
      <c r="A9" s="414" t="s">
        <f>=配置表!G9</f>
        <v>451</v>
      </c>
      <c r="B9" s="414" t="s">
        <f>=配置表!H9</f>
        <v>452</v>
      </c>
      <c r="C9" s="415" t="s">
        <v>588</v>
      </c>
      <c r="D9" s="416" t="s"/>
      <c r="E9" s="417" t="s"/>
      <c r="F9" s="411" t="s"/>
      <c r="G9" s="411" t="s"/>
    </row>
    <row r="10" spans="1:7" ht="164" customHeight="true">
      <c r="A10" s="414" t="s">
        <f>=配置表!G10</f>
        <v>453</v>
      </c>
      <c r="B10" s="414" t="s">
        <f>=配置表!H10</f>
        <v>454</v>
      </c>
      <c r="C10" s="418" t="s">
        <v>589</v>
      </c>
      <c r="D10" s="418" t="s">
        <v>590</v>
      </c>
      <c r="E10" s="415" t="s">
        <v>591</v>
      </c>
      <c r="F10" s="411" t="s"/>
      <c r="G10" s="411" t="s"/>
    </row>
    <row r="11" spans="1:5" ht="118" customHeight="true">
      <c r="A11" s="414" t="s">
        <f>=配置表!G11</f>
        <v>455</v>
      </c>
      <c r="B11" s="414" t="s">
        <f>=配置表!H11</f>
        <v>456</v>
      </c>
      <c r="C11" s="418" t="s">
        <v>592</v>
      </c>
      <c r="D11" s="415" t="s">
        <v>593</v>
      </c>
      <c r="E11" s="415" t="s">
        <v>594</v>
      </c>
    </row>
    <row r="12" spans="1:2">
      <c r="A12" s="286" t="s"/>
      <c r="B12" s="286" t="s"/>
    </row>
  </sheetData>
  <mergeCells count="1">
    <mergeCell ref="A1:E1"/>
  </mergeCells>
</worksheet>
</file>

<file path=docProps/app.xml><?xml version="1.0" encoding="utf-8"?>
<Properties xmlns:vt="http://schemas.openxmlformats.org/officeDocument/2006/docPropsVTypes" xmlns="http://schemas.openxmlformats.org/officeDocument/2006/extended-properties">
  <Application>Tencent office</Application>
</Properties>
</file>

<file path=docProps/core.xml><?xml version="1.0" encoding="utf-8"?>
<cp:coreProperties xmlns:xsi="http://www.w3.org/2001/XMLSchema-instance" xmlns:cp="http://schemas.openxmlformats.org/package/2006/metadata/core-properties" xmlns:dcmitype="http://purl.org/dc/dcmitype/" xmlns:dc="http://purl.org/dc/elements/1.1/" xmlns:dcterms="http://purl.org/dc/terms/">
  <dcterms:created xsi:type="dcterms:W3CDTF">2024-02-18T14:26:08Z</dcterms:created>
  <dcterms:modified xsi:type="dcterms:W3CDTF">2024-02-18T14:26:08Z</dcterms:modified>
</cp:coreProperties>
</file>